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embeddings/oleObject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18"/>
  <workbookPr showInkAnnotation="0" codeName="ThisWorkbook" defaultThemeVersion="124226"/>
  <mc:AlternateContent xmlns:mc="http://schemas.openxmlformats.org/markup-compatibility/2006">
    <mc:Choice Requires="x15">
      <x15ac:absPath xmlns:x15ac="http://schemas.microsoft.com/office/spreadsheetml/2010/11/ac" url="https://tolplan.sharepoint.com/sites/0351-VO19/Shared Documents/General/3rd ORT Tender/Part C2 Pricing Data/"/>
    </mc:Choice>
  </mc:AlternateContent>
  <xr:revisionPtr revIDLastSave="71" documentId="14_{B5F2299E-E444-4759-BECB-AA57AD70BF3D}" xr6:coauthVersionLast="47" xr6:coauthVersionMax="47" xr10:uidLastSave="{1C303506-3FF4-48F5-84A6-E320826DD67C}"/>
  <bookViews>
    <workbookView xWindow="-90" yWindow="-90" windowWidth="19380" windowHeight="11580" tabRatio="859" firstSheet="31" activeTab="31" xr2:uid="{00000000-000D-0000-FFFF-FFFF00000000}"/>
  </bookViews>
  <sheets>
    <sheet name="Cover Page" sheetId="83" r:id="rId1"/>
    <sheet name="Notes to Tenderer" sheetId="87" r:id="rId2"/>
    <sheet name="Summary of Pricing Schedule " sheetId="85" r:id="rId3"/>
    <sheet name="Summary of Series B" sheetId="7" r:id="rId4"/>
    <sheet name="B1-1000" sheetId="16" r:id="rId5"/>
    <sheet name="B1-2000" sheetId="82" r:id="rId6"/>
    <sheet name="B2-1000" sheetId="23" r:id="rId7"/>
    <sheet name="B2-2000" sheetId="25" r:id="rId8"/>
    <sheet name="B2-3000" sheetId="27" r:id="rId9"/>
    <sheet name="B2-4000" sheetId="29" r:id="rId10"/>
    <sheet name="B2-5000" sheetId="31" r:id="rId11"/>
    <sheet name="B2-6000" sheetId="32" r:id="rId12"/>
    <sheet name="B2-7000" sheetId="34" r:id="rId13"/>
    <sheet name="B2-8000" sheetId="36" r:id="rId14"/>
    <sheet name="B2-9000" sheetId="38" r:id="rId15"/>
    <sheet name="B2-10 000" sheetId="66" r:id="rId16"/>
    <sheet name="B3-1000" sheetId="39" r:id="rId17"/>
    <sheet name="B3-2000" sheetId="73" r:id="rId18"/>
    <sheet name="B3-3000" sheetId="74" r:id="rId19"/>
    <sheet name="B3-4000" sheetId="76" r:id="rId20"/>
    <sheet name="B3-5000" sheetId="77" r:id="rId21"/>
    <sheet name="B3-6000" sheetId="41" r:id="rId22"/>
    <sheet name="B3-7000" sheetId="43" r:id="rId23"/>
    <sheet name="B3-8000" sheetId="45" r:id="rId24"/>
    <sheet name="B3-9000" sheetId="70" r:id="rId25"/>
    <sheet name="B3-10 000" sheetId="47" r:id="rId26"/>
    <sheet name="B3-11 000" sheetId="67" r:id="rId27"/>
    <sheet name="B4-1000" sheetId="48" r:id="rId28"/>
    <sheet name="B4-2000" sheetId="50" r:id="rId29"/>
    <sheet name="B4-3000" sheetId="56" r:id="rId30"/>
    <sheet name="B4-4000" sheetId="57" r:id="rId31"/>
    <sheet name="B4-5000" sheetId="68" r:id="rId32"/>
  </sheets>
  <externalReferences>
    <externalReference r:id="rId33"/>
    <externalReference r:id="rId34"/>
    <externalReference r:id="rId35"/>
    <externalReference r:id="rId36"/>
  </externalReferences>
  <definedNames>
    <definedName name="CPI">'[1]A1-1000'!$J$1</definedName>
    <definedName name="Group_1">[2]Parameter!$B$7:$B$1130</definedName>
    <definedName name="_xlnm.Print_Area" localSheetId="4">'B1-1000'!$A$1:$P$61</definedName>
    <definedName name="_xlnm.Print_Area" localSheetId="5">'B1-2000'!$A$1:$P$8</definedName>
    <definedName name="_xlnm.Print_Area" localSheetId="15">'B2-10 000'!$A$1:$P$160</definedName>
    <definedName name="_xlnm.Print_Area" localSheetId="6">'B2-1000'!$A$1:$P$12</definedName>
    <definedName name="_xlnm.Print_Area" localSheetId="7">'B2-2000'!$A$1:$P$106</definedName>
    <definedName name="_xlnm.Print_Area" localSheetId="8">'B2-3000'!$A$1:$P$161</definedName>
    <definedName name="_xlnm.Print_Area" localSheetId="9">'B2-4000'!$A$1:$P$15</definedName>
    <definedName name="_xlnm.Print_Area" localSheetId="10">'B2-5000'!$A$1:$P$28</definedName>
    <definedName name="_xlnm.Print_Area" localSheetId="11">'B2-6000'!$A$1:$P$71</definedName>
    <definedName name="_xlnm.Print_Area" localSheetId="12">'B2-7000'!$A$1:$P$47</definedName>
    <definedName name="_xlnm.Print_Area" localSheetId="13">'B2-8000'!$A$1:$P$83</definedName>
    <definedName name="_xlnm.Print_Area" localSheetId="14">'B2-9000'!$A$1:$P$10</definedName>
    <definedName name="_xlnm.Print_Area" localSheetId="25">'B3-10 000'!$A$1:$P$10</definedName>
    <definedName name="_xlnm.Print_Area" localSheetId="16">'B3-1000'!$A$1:$P$19</definedName>
    <definedName name="_xlnm.Print_Area" localSheetId="26">'B3-11 000'!$A$1:$P$52</definedName>
    <definedName name="_xlnm.Print_Area" localSheetId="17">'B3-2000'!$A$1:$P$44</definedName>
    <definedName name="_xlnm.Print_Area" localSheetId="18">'B3-3000'!$A$1:$P$35</definedName>
    <definedName name="_xlnm.Print_Area" localSheetId="19">'B3-4000'!$A$1:$P$20</definedName>
    <definedName name="_xlnm.Print_Area" localSheetId="20">'B3-5000'!$A$1:$P$11</definedName>
    <definedName name="_xlnm.Print_Area" localSheetId="21">'B3-6000'!$A$1:$P$17</definedName>
    <definedName name="_xlnm.Print_Area" localSheetId="22">'B3-7000'!$A$1:$P$13</definedName>
    <definedName name="_xlnm.Print_Area" localSheetId="23">'B3-8000'!$A$1:$P$60</definedName>
    <definedName name="_xlnm.Print_Area" localSheetId="24">'B3-9000'!$A$1:$P$42</definedName>
    <definedName name="_xlnm.Print_Area" localSheetId="27">'B4-1000'!$A$1:$P$19</definedName>
    <definedName name="_xlnm.Print_Area" localSheetId="28">'B4-2000'!$A$1:$P$50</definedName>
    <definedName name="_xlnm.Print_Area" localSheetId="29">'B4-3000'!$A$1:$P$49</definedName>
    <definedName name="_xlnm.Print_Area" localSheetId="30">'B4-4000'!$A$1:$P$10</definedName>
    <definedName name="_xlnm.Print_Area" localSheetId="31">'B4-5000'!$A$1:$P$32</definedName>
    <definedName name="_xlnm.Print_Area" localSheetId="0">'Cover Page'!$A$1:$J$57</definedName>
    <definedName name="_xlnm.Print_Titles" localSheetId="4">'B1-1000'!$1:$4</definedName>
    <definedName name="_xlnm.Print_Titles" localSheetId="5">'B1-2000'!$1:$3</definedName>
    <definedName name="_xlnm.Print_Titles" localSheetId="15">'B2-10 000'!$2:$3</definedName>
    <definedName name="_xlnm.Print_Titles" localSheetId="6">'B2-1000'!$1:$3</definedName>
    <definedName name="_xlnm.Print_Titles" localSheetId="7">'B2-2000'!$2:$4</definedName>
    <definedName name="_xlnm.Print_Titles" localSheetId="8">'B2-3000'!$1:$4</definedName>
    <definedName name="_xlnm.Print_Titles" localSheetId="11">'B2-6000'!$1:$4</definedName>
    <definedName name="_xlnm.Print_Titles" localSheetId="13">'B2-8000'!$1:$4</definedName>
    <definedName name="_xlnm.Print_Titles" localSheetId="23">'B3-8000'!$1:$3</definedName>
    <definedName name="_xlnm.Print_Titles" localSheetId="24">'B3-9000'!$1:$3</definedName>
    <definedName name="_xlnm.Print_Titles" localSheetId="28">'B4-2000'!$1:$3</definedName>
    <definedName name="_xlnm.Print_Titles" localSheetId="2">'Summary of Pricing Schedule '!$1:$4</definedName>
    <definedName name="_xlnm.Print_Titles" localSheetId="3">'Summary of Series B'!$1:$4</definedName>
    <definedName name="t">[2]Parameter!$B$7:$B$1130</definedName>
    <definedName name="year1" localSheetId="2">'[3]A1-1000'!#REF!</definedName>
    <definedName name="year1">'[3]A1-1000'!#REF!</definedName>
    <definedName name="year2" localSheetId="2">'[3]A1-1000'!#REF!</definedName>
    <definedName name="year2">'[3]A1-1000'!#REF!</definedName>
    <definedName name="yearx">'[4]A1-1000'!#REF!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58" i="66" l="1"/>
  <c r="M158" i="66" s="1"/>
  <c r="I158" i="66"/>
  <c r="J158" i="66" s="1"/>
  <c r="F158" i="66"/>
  <c r="G158" i="66" s="1"/>
  <c r="P157" i="66"/>
  <c r="O158" i="66" s="1"/>
  <c r="P158" i="66" s="1"/>
  <c r="L48" i="67" l="1"/>
  <c r="M48" i="67" s="1"/>
  <c r="L49" i="67" s="1"/>
  <c r="M49" i="67" s="1"/>
  <c r="I48" i="67"/>
  <c r="J48" i="67" s="1"/>
  <c r="I49" i="67" s="1"/>
  <c r="J49" i="67" s="1"/>
  <c r="F48" i="67"/>
  <c r="G48" i="67" s="1"/>
  <c r="F49" i="67" s="1"/>
  <c r="G49" i="67" s="1"/>
  <c r="P47" i="67"/>
  <c r="O48" i="67" l="1"/>
  <c r="P48" i="67" s="1"/>
  <c r="O49" i="67" s="1"/>
  <c r="P49" i="67" s="1"/>
  <c r="L155" i="66"/>
  <c r="M155" i="66" s="1"/>
  <c r="I155" i="66"/>
  <c r="J155" i="66" s="1"/>
  <c r="F155" i="66"/>
  <c r="G155" i="66" s="1"/>
  <c r="P154" i="66"/>
  <c r="O155" i="66" s="1"/>
  <c r="P155" i="66" s="1"/>
  <c r="L151" i="66" l="1"/>
  <c r="M151" i="66" s="1"/>
  <c r="I151" i="66"/>
  <c r="J151" i="66" s="1"/>
  <c r="F151" i="66"/>
  <c r="G151" i="66" s="1"/>
  <c r="P150" i="66"/>
  <c r="O151" i="66" s="1"/>
  <c r="P151" i="66" s="1"/>
  <c r="D77" i="25" l="1"/>
  <c r="D76" i="25"/>
  <c r="D75" i="25"/>
  <c r="D71" i="25"/>
  <c r="D70" i="25"/>
  <c r="D69" i="25"/>
  <c r="D65" i="25"/>
  <c r="D64" i="25"/>
  <c r="D63" i="25"/>
  <c r="D59" i="25"/>
  <c r="D58" i="25"/>
  <c r="D57" i="25"/>
  <c r="D53" i="25"/>
  <c r="D52" i="25"/>
  <c r="D51" i="25"/>
  <c r="D40" i="25"/>
  <c r="D39" i="25"/>
  <c r="D38" i="25"/>
  <c r="D34" i="25"/>
  <c r="D33" i="25"/>
  <c r="D32" i="25"/>
  <c r="D28" i="25"/>
  <c r="D27" i="25"/>
  <c r="D26" i="25"/>
  <c r="D22" i="25"/>
  <c r="D21" i="25"/>
  <c r="D20" i="25"/>
  <c r="D16" i="25"/>
  <c r="D15" i="25"/>
  <c r="D14" i="25"/>
  <c r="L148" i="66" l="1"/>
  <c r="M148" i="66" s="1"/>
  <c r="I148" i="66"/>
  <c r="J148" i="66" s="1"/>
  <c r="F148" i="66"/>
  <c r="G148" i="66" s="1"/>
  <c r="P147" i="66"/>
  <c r="O148" i="66" s="1"/>
  <c r="P148" i="66" s="1"/>
  <c r="L114" i="66" l="1"/>
  <c r="M114" i="66" s="1"/>
  <c r="I114" i="66"/>
  <c r="J114" i="66" s="1"/>
  <c r="F114" i="66"/>
  <c r="G114" i="66" s="1"/>
  <c r="P113" i="66"/>
  <c r="O114" i="66" s="1"/>
  <c r="P114" i="66" s="1"/>
  <c r="O44" i="34"/>
  <c r="P44" i="34" s="1"/>
  <c r="M44" i="34"/>
  <c r="J44" i="34"/>
  <c r="G44" i="34"/>
  <c r="O43" i="34"/>
  <c r="P43" i="34" s="1"/>
  <c r="M43" i="34"/>
  <c r="J43" i="34"/>
  <c r="G43" i="34"/>
  <c r="O42" i="34"/>
  <c r="P42" i="34" s="1"/>
  <c r="M42" i="34"/>
  <c r="J42" i="34"/>
  <c r="G42" i="34"/>
  <c r="O26" i="34"/>
  <c r="P26" i="34" s="1"/>
  <c r="M26" i="34"/>
  <c r="J26" i="34"/>
  <c r="G26" i="34"/>
  <c r="O23" i="34"/>
  <c r="P23" i="34" s="1"/>
  <c r="M23" i="34"/>
  <c r="J23" i="34"/>
  <c r="G23" i="34"/>
  <c r="O22" i="34"/>
  <c r="P22" i="34" s="1"/>
  <c r="M22" i="34"/>
  <c r="J22" i="34"/>
  <c r="G22" i="34"/>
  <c r="O21" i="34"/>
  <c r="P21" i="34" s="1"/>
  <c r="M21" i="34"/>
  <c r="J21" i="34"/>
  <c r="G21" i="34"/>
  <c r="O21" i="32"/>
  <c r="P21" i="32" s="1"/>
  <c r="M21" i="32"/>
  <c r="J21" i="32"/>
  <c r="G21" i="32"/>
  <c r="O47" i="56"/>
  <c r="P47" i="56" s="1"/>
  <c r="M47" i="56"/>
  <c r="J47" i="56"/>
  <c r="G47" i="56"/>
  <c r="M13" i="29"/>
  <c r="M12" i="29"/>
  <c r="J13" i="29"/>
  <c r="J12" i="29"/>
  <c r="G13" i="29"/>
  <c r="G12" i="29"/>
  <c r="O13" i="29"/>
  <c r="P13" i="29" s="1"/>
  <c r="O12" i="29"/>
  <c r="P12" i="29" s="1"/>
  <c r="O11" i="43" l="1"/>
  <c r="O10" i="43"/>
  <c r="O8" i="43"/>
  <c r="O7" i="43"/>
  <c r="M19" i="68" l="1"/>
  <c r="J19" i="68"/>
  <c r="P7" i="57"/>
  <c r="P6" i="57"/>
  <c r="M8" i="57"/>
  <c r="M7" i="57"/>
  <c r="M6" i="57"/>
  <c r="J8" i="57"/>
  <c r="J7" i="57"/>
  <c r="J6" i="57"/>
  <c r="G8" i="57"/>
  <c r="G7" i="57"/>
  <c r="G6" i="57"/>
  <c r="P39" i="56"/>
  <c r="P11" i="56"/>
  <c r="P10" i="56"/>
  <c r="M46" i="56"/>
  <c r="M45" i="56"/>
  <c r="M44" i="56"/>
  <c r="M43" i="56"/>
  <c r="M42" i="56"/>
  <c r="M40" i="56"/>
  <c r="M39" i="56"/>
  <c r="M37" i="56"/>
  <c r="M36" i="56"/>
  <c r="M35" i="56"/>
  <c r="M34" i="56"/>
  <c r="M33" i="56"/>
  <c r="M31" i="56"/>
  <c r="M30" i="56"/>
  <c r="M29" i="56"/>
  <c r="M27" i="56"/>
  <c r="M26" i="56"/>
  <c r="M25" i="56"/>
  <c r="M23" i="56"/>
  <c r="M22" i="56"/>
  <c r="M21" i="56"/>
  <c r="M18" i="56"/>
  <c r="M17" i="56"/>
  <c r="M16" i="56"/>
  <c r="M15" i="56"/>
  <c r="M13" i="56"/>
  <c r="M12" i="56"/>
  <c r="M11" i="56"/>
  <c r="M10" i="56"/>
  <c r="M9" i="56"/>
  <c r="M8" i="56"/>
  <c r="M7" i="56"/>
  <c r="J46" i="56"/>
  <c r="J45" i="56"/>
  <c r="J44" i="56"/>
  <c r="J43" i="56"/>
  <c r="J42" i="56"/>
  <c r="J40" i="56"/>
  <c r="J39" i="56"/>
  <c r="J37" i="56"/>
  <c r="J36" i="56"/>
  <c r="J35" i="56"/>
  <c r="J34" i="56"/>
  <c r="J33" i="56"/>
  <c r="J31" i="56"/>
  <c r="J30" i="56"/>
  <c r="J29" i="56"/>
  <c r="J27" i="56"/>
  <c r="J26" i="56"/>
  <c r="J25" i="56"/>
  <c r="J23" i="56"/>
  <c r="J22" i="56"/>
  <c r="J21" i="56"/>
  <c r="J18" i="56"/>
  <c r="J17" i="56"/>
  <c r="J16" i="56"/>
  <c r="J15" i="56"/>
  <c r="J13" i="56"/>
  <c r="J12" i="56"/>
  <c r="J11" i="56"/>
  <c r="J10" i="56"/>
  <c r="J9" i="56"/>
  <c r="J8" i="56"/>
  <c r="J7" i="56"/>
  <c r="G46" i="56"/>
  <c r="G45" i="56"/>
  <c r="G44" i="56"/>
  <c r="G43" i="56"/>
  <c r="G42" i="56"/>
  <c r="G40" i="56"/>
  <c r="G39" i="56"/>
  <c r="G37" i="56"/>
  <c r="G36" i="56"/>
  <c r="G35" i="56"/>
  <c r="G34" i="56"/>
  <c r="G33" i="56"/>
  <c r="G31" i="56"/>
  <c r="G30" i="56"/>
  <c r="G29" i="56"/>
  <c r="G27" i="56"/>
  <c r="G26" i="56"/>
  <c r="G25" i="56"/>
  <c r="G23" i="56"/>
  <c r="G22" i="56"/>
  <c r="G21" i="56"/>
  <c r="G18" i="56"/>
  <c r="G17" i="56"/>
  <c r="G16" i="56"/>
  <c r="G15" i="56"/>
  <c r="G13" i="56"/>
  <c r="G12" i="56"/>
  <c r="G11" i="56"/>
  <c r="G10" i="56"/>
  <c r="G9" i="56"/>
  <c r="G8" i="56"/>
  <c r="G7" i="56"/>
  <c r="P46" i="50"/>
  <c r="P45" i="50"/>
  <c r="P44" i="50"/>
  <c r="P23" i="50"/>
  <c r="P22" i="50"/>
  <c r="P21" i="50"/>
  <c r="M48" i="50"/>
  <c r="M47" i="50"/>
  <c r="M46" i="50"/>
  <c r="M45" i="50"/>
  <c r="M44" i="50"/>
  <c r="M43" i="50"/>
  <c r="M42" i="50"/>
  <c r="M41" i="50"/>
  <c r="M39" i="50"/>
  <c r="M38" i="50"/>
  <c r="M37" i="50"/>
  <c r="M35" i="50"/>
  <c r="M34" i="50"/>
  <c r="M33" i="50"/>
  <c r="M31" i="50"/>
  <c r="M30" i="50"/>
  <c r="M29" i="50"/>
  <c r="M27" i="50"/>
  <c r="M26" i="50"/>
  <c r="M24" i="50"/>
  <c r="M23" i="50"/>
  <c r="M22" i="50"/>
  <c r="M21" i="50"/>
  <c r="M20" i="50"/>
  <c r="M19" i="50"/>
  <c r="M18" i="50"/>
  <c r="M15" i="50"/>
  <c r="M14" i="50"/>
  <c r="M13" i="50"/>
  <c r="M12" i="50"/>
  <c r="M11" i="50"/>
  <c r="M10" i="50"/>
  <c r="M9" i="50"/>
  <c r="M8" i="50"/>
  <c r="M7" i="50"/>
  <c r="J48" i="50"/>
  <c r="J47" i="50"/>
  <c r="J46" i="50"/>
  <c r="J45" i="50"/>
  <c r="J44" i="50"/>
  <c r="J43" i="50"/>
  <c r="J42" i="50"/>
  <c r="J41" i="50"/>
  <c r="J39" i="50"/>
  <c r="J38" i="50"/>
  <c r="J37" i="50"/>
  <c r="J35" i="50"/>
  <c r="J34" i="50"/>
  <c r="J33" i="50"/>
  <c r="J31" i="50"/>
  <c r="J30" i="50"/>
  <c r="J29" i="50"/>
  <c r="J27" i="50"/>
  <c r="J26" i="50"/>
  <c r="J24" i="50"/>
  <c r="J23" i="50"/>
  <c r="J22" i="50"/>
  <c r="J21" i="50"/>
  <c r="J20" i="50"/>
  <c r="J19" i="50"/>
  <c r="J18" i="50"/>
  <c r="J15" i="50"/>
  <c r="J14" i="50"/>
  <c r="J13" i="50"/>
  <c r="J12" i="50"/>
  <c r="J11" i="50"/>
  <c r="J10" i="50"/>
  <c r="J9" i="50"/>
  <c r="J8" i="50"/>
  <c r="J7" i="50"/>
  <c r="G46" i="50"/>
  <c r="G45" i="50"/>
  <c r="G44" i="50"/>
  <c r="G23" i="50"/>
  <c r="G22" i="50"/>
  <c r="G21" i="50"/>
  <c r="G24" i="50"/>
  <c r="O24" i="50"/>
  <c r="P24" i="50" s="1"/>
  <c r="G48" i="50"/>
  <c r="G47" i="50"/>
  <c r="G43" i="50"/>
  <c r="G42" i="50"/>
  <c r="G41" i="50"/>
  <c r="G39" i="50"/>
  <c r="G38" i="50"/>
  <c r="G37" i="50"/>
  <c r="G35" i="50"/>
  <c r="G34" i="50"/>
  <c r="G33" i="50"/>
  <c r="G31" i="50"/>
  <c r="G30" i="50"/>
  <c r="G29" i="50"/>
  <c r="G27" i="50"/>
  <c r="G26" i="50"/>
  <c r="G20" i="50"/>
  <c r="G19" i="50"/>
  <c r="G18" i="50"/>
  <c r="G15" i="50"/>
  <c r="G14" i="50"/>
  <c r="G13" i="50"/>
  <c r="G12" i="50"/>
  <c r="G11" i="50"/>
  <c r="G10" i="50"/>
  <c r="G9" i="50"/>
  <c r="G8" i="50"/>
  <c r="G7" i="50"/>
  <c r="M17" i="48"/>
  <c r="M16" i="48"/>
  <c r="M15" i="48"/>
  <c r="M14" i="48"/>
  <c r="M13" i="48"/>
  <c r="M11" i="48"/>
  <c r="M10" i="48"/>
  <c r="M8" i="48"/>
  <c r="M7" i="48"/>
  <c r="J17" i="48"/>
  <c r="J16" i="48"/>
  <c r="J15" i="48"/>
  <c r="J14" i="48"/>
  <c r="J13" i="48"/>
  <c r="J11" i="48"/>
  <c r="J10" i="48"/>
  <c r="J8" i="48"/>
  <c r="J7" i="48"/>
  <c r="G17" i="48"/>
  <c r="G16" i="48"/>
  <c r="G15" i="48"/>
  <c r="G14" i="48"/>
  <c r="G13" i="48"/>
  <c r="G11" i="48"/>
  <c r="G10" i="48"/>
  <c r="G8" i="48"/>
  <c r="G7" i="48"/>
  <c r="P7" i="47"/>
  <c r="P6" i="47"/>
  <c r="M8" i="47"/>
  <c r="M7" i="47"/>
  <c r="M6" i="47"/>
  <c r="J8" i="47"/>
  <c r="J7" i="47"/>
  <c r="J6" i="47"/>
  <c r="G8" i="47"/>
  <c r="G7" i="47"/>
  <c r="G6" i="47"/>
  <c r="M39" i="70"/>
  <c r="M38" i="70"/>
  <c r="M37" i="70"/>
  <c r="M36" i="70"/>
  <c r="M35" i="70"/>
  <c r="M34" i="70"/>
  <c r="M33" i="70"/>
  <c r="M32" i="70"/>
  <c r="M31" i="70"/>
  <c r="M29" i="70"/>
  <c r="M28" i="70"/>
  <c r="M26" i="70"/>
  <c r="M25" i="70"/>
  <c r="M23" i="70"/>
  <c r="M22" i="70"/>
  <c r="M21" i="70"/>
  <c r="M20" i="70"/>
  <c r="M19" i="70"/>
  <c r="M17" i="70"/>
  <c r="M16" i="70"/>
  <c r="M14" i="70"/>
  <c r="M13" i="70"/>
  <c r="M12" i="70"/>
  <c r="M11" i="70"/>
  <c r="M9" i="70"/>
  <c r="M7" i="70"/>
  <c r="J39" i="70"/>
  <c r="J38" i="70"/>
  <c r="J37" i="70"/>
  <c r="J36" i="70"/>
  <c r="J35" i="70"/>
  <c r="J34" i="70"/>
  <c r="J33" i="70"/>
  <c r="J32" i="70"/>
  <c r="J31" i="70"/>
  <c r="J29" i="70"/>
  <c r="J28" i="70"/>
  <c r="J26" i="70"/>
  <c r="J25" i="70"/>
  <c r="J23" i="70"/>
  <c r="J22" i="70"/>
  <c r="J21" i="70"/>
  <c r="J20" i="70"/>
  <c r="J19" i="70"/>
  <c r="J17" i="70"/>
  <c r="J16" i="70"/>
  <c r="J14" i="70"/>
  <c r="J13" i="70"/>
  <c r="J12" i="70"/>
  <c r="J11" i="70"/>
  <c r="J9" i="70"/>
  <c r="J7" i="70"/>
  <c r="G39" i="70"/>
  <c r="G38" i="70"/>
  <c r="G37" i="70"/>
  <c r="G36" i="70"/>
  <c r="G35" i="70"/>
  <c r="G34" i="70"/>
  <c r="G33" i="70"/>
  <c r="G32" i="70"/>
  <c r="G31" i="70"/>
  <c r="G29" i="70"/>
  <c r="G28" i="70"/>
  <c r="G26" i="70"/>
  <c r="G25" i="70"/>
  <c r="G23" i="70"/>
  <c r="G22" i="70"/>
  <c r="G21" i="70"/>
  <c r="G20" i="70"/>
  <c r="G19" i="70"/>
  <c r="G17" i="70"/>
  <c r="G16" i="70"/>
  <c r="G14" i="70"/>
  <c r="G13" i="70"/>
  <c r="G12" i="70"/>
  <c r="G11" i="70"/>
  <c r="G9" i="70"/>
  <c r="G7" i="70"/>
  <c r="M58" i="45"/>
  <c r="M57" i="45"/>
  <c r="M56" i="45"/>
  <c r="M55" i="45"/>
  <c r="M54" i="45"/>
  <c r="M53" i="45"/>
  <c r="M52" i="45"/>
  <c r="M51" i="45"/>
  <c r="M50" i="45"/>
  <c r="M49" i="45"/>
  <c r="M48" i="45"/>
  <c r="M46" i="45"/>
  <c r="M45" i="45"/>
  <c r="M44" i="45"/>
  <c r="M43" i="45"/>
  <c r="M42" i="45"/>
  <c r="M41" i="45"/>
  <c r="M40" i="45"/>
  <c r="M39" i="45"/>
  <c r="M38" i="45"/>
  <c r="M37" i="45"/>
  <c r="M36" i="45"/>
  <c r="M35" i="45"/>
  <c r="M34" i="45"/>
  <c r="M33" i="45"/>
  <c r="M32" i="45"/>
  <c r="M31" i="45"/>
  <c r="M30" i="45"/>
  <c r="M29" i="45"/>
  <c r="M28" i="45"/>
  <c r="M27" i="45"/>
  <c r="M25" i="45"/>
  <c r="M24" i="45"/>
  <c r="M23" i="45"/>
  <c r="M22" i="45"/>
  <c r="M21" i="45"/>
  <c r="M20" i="45"/>
  <c r="M19" i="45"/>
  <c r="M18" i="45"/>
  <c r="M17" i="45"/>
  <c r="M16" i="45"/>
  <c r="M15" i="45"/>
  <c r="M14" i="45"/>
  <c r="M13" i="45"/>
  <c r="M12" i="45"/>
  <c r="M11" i="45"/>
  <c r="M10" i="45"/>
  <c r="M9" i="45"/>
  <c r="M8" i="45"/>
  <c r="M7" i="45"/>
  <c r="J58" i="45"/>
  <c r="J57" i="45"/>
  <c r="J56" i="45"/>
  <c r="J55" i="45"/>
  <c r="J54" i="45"/>
  <c r="J53" i="45"/>
  <c r="J52" i="45"/>
  <c r="J51" i="45"/>
  <c r="J50" i="45"/>
  <c r="J49" i="45"/>
  <c r="J48" i="45"/>
  <c r="J46" i="45"/>
  <c r="J45" i="45"/>
  <c r="J44" i="45"/>
  <c r="J43" i="45"/>
  <c r="J42" i="45"/>
  <c r="J41" i="45"/>
  <c r="J40" i="45"/>
  <c r="J39" i="45"/>
  <c r="J38" i="45"/>
  <c r="J37" i="45"/>
  <c r="J36" i="45"/>
  <c r="J35" i="45"/>
  <c r="J34" i="45"/>
  <c r="J33" i="45"/>
  <c r="J32" i="45"/>
  <c r="J31" i="45"/>
  <c r="J30" i="45"/>
  <c r="J29" i="45"/>
  <c r="J28" i="45"/>
  <c r="J27" i="45"/>
  <c r="J25" i="45"/>
  <c r="J24" i="45"/>
  <c r="J23" i="45"/>
  <c r="J22" i="45"/>
  <c r="J21" i="45"/>
  <c r="J20" i="45"/>
  <c r="J19" i="45"/>
  <c r="J18" i="45"/>
  <c r="J17" i="45"/>
  <c r="J16" i="45"/>
  <c r="J15" i="45"/>
  <c r="J14" i="45"/>
  <c r="J13" i="45"/>
  <c r="J12" i="45"/>
  <c r="J11" i="45"/>
  <c r="J10" i="45"/>
  <c r="J9" i="45"/>
  <c r="J8" i="45"/>
  <c r="J7" i="45"/>
  <c r="G58" i="45"/>
  <c r="G57" i="45"/>
  <c r="G56" i="45"/>
  <c r="G55" i="45"/>
  <c r="G54" i="45"/>
  <c r="G53" i="45"/>
  <c r="G52" i="45"/>
  <c r="G51" i="45"/>
  <c r="G50" i="45"/>
  <c r="G49" i="45"/>
  <c r="G48" i="45"/>
  <c r="G46" i="45"/>
  <c r="G45" i="45"/>
  <c r="G44" i="45"/>
  <c r="G43" i="45"/>
  <c r="G42" i="45"/>
  <c r="G41" i="45"/>
  <c r="G40" i="45"/>
  <c r="G39" i="45"/>
  <c r="G38" i="45"/>
  <c r="G37" i="45"/>
  <c r="G36" i="45"/>
  <c r="G35" i="45"/>
  <c r="G34" i="45"/>
  <c r="G33" i="45"/>
  <c r="G32" i="45"/>
  <c r="G31" i="45"/>
  <c r="G30" i="45"/>
  <c r="G29" i="45"/>
  <c r="G28" i="45"/>
  <c r="G27" i="45"/>
  <c r="G25" i="45"/>
  <c r="G24" i="45"/>
  <c r="G23" i="45"/>
  <c r="G22" i="45"/>
  <c r="G21" i="45"/>
  <c r="G20" i="45"/>
  <c r="G19" i="45"/>
  <c r="G18" i="45"/>
  <c r="G17" i="45"/>
  <c r="G16" i="45"/>
  <c r="G15" i="45"/>
  <c r="G14" i="45"/>
  <c r="G13" i="45"/>
  <c r="G12" i="45"/>
  <c r="G11" i="45"/>
  <c r="G10" i="45"/>
  <c r="G9" i="45"/>
  <c r="G8" i="45"/>
  <c r="G7" i="45"/>
  <c r="P11" i="43"/>
  <c r="P10" i="43"/>
  <c r="P8" i="43"/>
  <c r="P7" i="43"/>
  <c r="M11" i="43"/>
  <c r="M10" i="43"/>
  <c r="M8" i="43"/>
  <c r="M7" i="43"/>
  <c r="J11" i="43"/>
  <c r="J10" i="43"/>
  <c r="J8" i="43"/>
  <c r="J7" i="43"/>
  <c r="G11" i="43"/>
  <c r="G10" i="43"/>
  <c r="G8" i="43"/>
  <c r="G7" i="43"/>
  <c r="M15" i="41"/>
  <c r="M14" i="41"/>
  <c r="M12" i="41"/>
  <c r="M11" i="41"/>
  <c r="M10" i="41"/>
  <c r="M9" i="41"/>
  <c r="M8" i="41"/>
  <c r="M7" i="41"/>
  <c r="J15" i="41"/>
  <c r="J14" i="41"/>
  <c r="J12" i="41"/>
  <c r="J11" i="41"/>
  <c r="J10" i="41"/>
  <c r="J9" i="41"/>
  <c r="J8" i="41"/>
  <c r="J7" i="41"/>
  <c r="G15" i="41"/>
  <c r="G14" i="41"/>
  <c r="G12" i="41"/>
  <c r="G11" i="41"/>
  <c r="G10" i="41"/>
  <c r="G9" i="41"/>
  <c r="G8" i="41"/>
  <c r="G7" i="41"/>
  <c r="M8" i="77"/>
  <c r="M7" i="77"/>
  <c r="M6" i="77"/>
  <c r="J8" i="77"/>
  <c r="J7" i="77"/>
  <c r="J6" i="77"/>
  <c r="G8" i="77"/>
  <c r="G7" i="77"/>
  <c r="G6" i="77"/>
  <c r="M12" i="76"/>
  <c r="M11" i="76"/>
  <c r="M10" i="76"/>
  <c r="M9" i="76"/>
  <c r="M8" i="76"/>
  <c r="M7" i="76"/>
  <c r="J12" i="76"/>
  <c r="J11" i="76"/>
  <c r="J10" i="76"/>
  <c r="J9" i="76"/>
  <c r="J8" i="76"/>
  <c r="J7" i="76"/>
  <c r="G12" i="76"/>
  <c r="G11" i="76"/>
  <c r="G10" i="76"/>
  <c r="G9" i="76"/>
  <c r="G8" i="76"/>
  <c r="G7" i="76"/>
  <c r="M33" i="74"/>
  <c r="M32" i="74"/>
  <c r="M31" i="74"/>
  <c r="M30" i="74"/>
  <c r="M29" i="74"/>
  <c r="M28" i="74"/>
  <c r="M27" i="74"/>
  <c r="M26" i="74"/>
  <c r="M25" i="74"/>
  <c r="M24" i="74"/>
  <c r="M23" i="74"/>
  <c r="M22" i="74"/>
  <c r="M21" i="74"/>
  <c r="M19" i="74"/>
  <c r="M18" i="74"/>
  <c r="M17" i="74"/>
  <c r="M16" i="74"/>
  <c r="M15" i="74"/>
  <c r="M14" i="74"/>
  <c r="M13" i="74"/>
  <c r="M12" i="74"/>
  <c r="M11" i="74"/>
  <c r="M10" i="74"/>
  <c r="M9" i="74"/>
  <c r="M8" i="74"/>
  <c r="M7" i="74"/>
  <c r="J33" i="74"/>
  <c r="J32" i="74"/>
  <c r="J31" i="74"/>
  <c r="J30" i="74"/>
  <c r="J29" i="74"/>
  <c r="J28" i="74"/>
  <c r="J27" i="74"/>
  <c r="J26" i="74"/>
  <c r="J25" i="74"/>
  <c r="J24" i="74"/>
  <c r="J23" i="74"/>
  <c r="J22" i="74"/>
  <c r="J21" i="74"/>
  <c r="J19" i="74"/>
  <c r="J18" i="74"/>
  <c r="J17" i="74"/>
  <c r="J16" i="74"/>
  <c r="J15" i="74"/>
  <c r="J14" i="74"/>
  <c r="J13" i="74"/>
  <c r="J12" i="74"/>
  <c r="J11" i="74"/>
  <c r="J10" i="74"/>
  <c r="J9" i="74"/>
  <c r="J8" i="74"/>
  <c r="J7" i="74"/>
  <c r="G33" i="74"/>
  <c r="G32" i="74"/>
  <c r="G31" i="74"/>
  <c r="G30" i="74"/>
  <c r="G29" i="74"/>
  <c r="G28" i="74"/>
  <c r="G27" i="74"/>
  <c r="G26" i="74"/>
  <c r="G25" i="74"/>
  <c r="G24" i="74"/>
  <c r="G23" i="74"/>
  <c r="G22" i="74"/>
  <c r="G21" i="74"/>
  <c r="G19" i="74"/>
  <c r="G18" i="74"/>
  <c r="G17" i="74"/>
  <c r="G16" i="74"/>
  <c r="G15" i="74"/>
  <c r="G14" i="74"/>
  <c r="G13" i="74"/>
  <c r="G12" i="74"/>
  <c r="G11" i="74"/>
  <c r="G10" i="74"/>
  <c r="G9" i="74"/>
  <c r="G8" i="74"/>
  <c r="G7" i="74"/>
  <c r="M42" i="73"/>
  <c r="M41" i="73"/>
  <c r="M40" i="73"/>
  <c r="M39" i="73"/>
  <c r="M38" i="73"/>
  <c r="M37" i="73"/>
  <c r="M36" i="73"/>
  <c r="M35" i="73"/>
  <c r="M34" i="73"/>
  <c r="M33" i="73"/>
  <c r="M32" i="73"/>
  <c r="M31" i="73"/>
  <c r="M30" i="73"/>
  <c r="M28" i="73"/>
  <c r="M27" i="73"/>
  <c r="M26" i="73"/>
  <c r="M25" i="73"/>
  <c r="M24" i="73"/>
  <c r="M23" i="73"/>
  <c r="M20" i="73"/>
  <c r="M19" i="73"/>
  <c r="M18" i="73"/>
  <c r="M17" i="73"/>
  <c r="M16" i="73"/>
  <c r="M15" i="73"/>
  <c r="M14" i="73"/>
  <c r="M13" i="73"/>
  <c r="M12" i="73"/>
  <c r="M11" i="73"/>
  <c r="M10" i="73"/>
  <c r="M9" i="73"/>
  <c r="M8" i="73"/>
  <c r="J42" i="73"/>
  <c r="J41" i="73"/>
  <c r="J40" i="73"/>
  <c r="J39" i="73"/>
  <c r="J38" i="73"/>
  <c r="J37" i="73"/>
  <c r="J36" i="73"/>
  <c r="J35" i="73"/>
  <c r="J34" i="73"/>
  <c r="J33" i="73"/>
  <c r="J32" i="73"/>
  <c r="J31" i="73"/>
  <c r="J30" i="73"/>
  <c r="J28" i="73"/>
  <c r="J27" i="73"/>
  <c r="J26" i="73"/>
  <c r="J25" i="73"/>
  <c r="J24" i="73"/>
  <c r="J23" i="73"/>
  <c r="J20" i="73"/>
  <c r="J19" i="73"/>
  <c r="J18" i="73"/>
  <c r="J17" i="73"/>
  <c r="J16" i="73"/>
  <c r="J15" i="73"/>
  <c r="J14" i="73"/>
  <c r="J13" i="73"/>
  <c r="J12" i="73"/>
  <c r="J11" i="73"/>
  <c r="J10" i="73"/>
  <c r="J9" i="73"/>
  <c r="J8" i="73"/>
  <c r="G42" i="73"/>
  <c r="G41" i="73"/>
  <c r="G40" i="73"/>
  <c r="G39" i="73"/>
  <c r="G38" i="73"/>
  <c r="G37" i="73"/>
  <c r="G36" i="73"/>
  <c r="G35" i="73"/>
  <c r="G34" i="73"/>
  <c r="G33" i="73"/>
  <c r="G32" i="73"/>
  <c r="G31" i="73"/>
  <c r="G30" i="73"/>
  <c r="G28" i="73"/>
  <c r="G27" i="73"/>
  <c r="G26" i="73"/>
  <c r="G25" i="73"/>
  <c r="G24" i="73"/>
  <c r="G23" i="73"/>
  <c r="G20" i="73"/>
  <c r="G19" i="73"/>
  <c r="G18" i="73"/>
  <c r="G17" i="73"/>
  <c r="G16" i="73"/>
  <c r="G15" i="73"/>
  <c r="G14" i="73"/>
  <c r="G13" i="73"/>
  <c r="G12" i="73"/>
  <c r="G11" i="73"/>
  <c r="G10" i="73"/>
  <c r="G9" i="73"/>
  <c r="G8" i="73"/>
  <c r="M17" i="39"/>
  <c r="M16" i="39"/>
  <c r="M15" i="39"/>
  <c r="M14" i="39"/>
  <c r="M13" i="39"/>
  <c r="M11" i="39"/>
  <c r="M10" i="39"/>
  <c r="M8" i="39"/>
  <c r="M7" i="39"/>
  <c r="J17" i="39"/>
  <c r="J16" i="39"/>
  <c r="J15" i="39"/>
  <c r="J14" i="39"/>
  <c r="J13" i="39"/>
  <c r="J11" i="39"/>
  <c r="J10" i="39"/>
  <c r="J8" i="39"/>
  <c r="J7" i="39"/>
  <c r="G17" i="39"/>
  <c r="G16" i="39"/>
  <c r="G15" i="39"/>
  <c r="G14" i="39"/>
  <c r="G13" i="39"/>
  <c r="G11" i="39"/>
  <c r="G10" i="39"/>
  <c r="G8" i="39"/>
  <c r="G7" i="39"/>
  <c r="P7" i="38"/>
  <c r="P6" i="38"/>
  <c r="M8" i="38"/>
  <c r="M7" i="38"/>
  <c r="M6" i="38"/>
  <c r="J8" i="38"/>
  <c r="J7" i="38"/>
  <c r="J6" i="38"/>
  <c r="G8" i="38"/>
  <c r="G7" i="38"/>
  <c r="G6" i="38"/>
  <c r="P81" i="36"/>
  <c r="M81" i="36"/>
  <c r="M80" i="36"/>
  <c r="M78" i="36"/>
  <c r="M77" i="36"/>
  <c r="M75" i="36"/>
  <c r="M74" i="36"/>
  <c r="M72" i="36"/>
  <c r="M71" i="36"/>
  <c r="M69" i="36"/>
  <c r="M68" i="36"/>
  <c r="M67" i="36"/>
  <c r="M66" i="36"/>
  <c r="M65" i="36"/>
  <c r="M64" i="36"/>
  <c r="M63" i="36"/>
  <c r="M62" i="36"/>
  <c r="M61" i="36"/>
  <c r="M60" i="36"/>
  <c r="M59" i="36"/>
  <c r="M58" i="36"/>
  <c r="M57" i="36"/>
  <c r="M56" i="36"/>
  <c r="M55" i="36"/>
  <c r="M53" i="36"/>
  <c r="M52" i="36"/>
  <c r="M51" i="36"/>
  <c r="M49" i="36"/>
  <c r="M48" i="36"/>
  <c r="M47" i="36"/>
  <c r="M46" i="36"/>
  <c r="M45" i="36"/>
  <c r="M44" i="36"/>
  <c r="M43" i="36"/>
  <c r="M42" i="36"/>
  <c r="M41" i="36"/>
  <c r="M40" i="36"/>
  <c r="M39" i="36"/>
  <c r="M38" i="36"/>
  <c r="M37" i="36"/>
  <c r="M36" i="36"/>
  <c r="M35" i="36"/>
  <c r="M34" i="36"/>
  <c r="M33" i="36"/>
  <c r="M32" i="36"/>
  <c r="M31" i="36"/>
  <c r="M30" i="36"/>
  <c r="M29" i="36"/>
  <c r="M28" i="36"/>
  <c r="M27" i="36"/>
  <c r="M26" i="36"/>
  <c r="M25" i="36"/>
  <c r="M24" i="36"/>
  <c r="M23" i="36"/>
  <c r="M22" i="36"/>
  <c r="M21" i="36"/>
  <c r="M20" i="36"/>
  <c r="M19" i="36"/>
  <c r="M18" i="36"/>
  <c r="M17" i="36"/>
  <c r="M16" i="36"/>
  <c r="M15" i="36"/>
  <c r="M14" i="36"/>
  <c r="M13" i="36"/>
  <c r="M12" i="36"/>
  <c r="M11" i="36"/>
  <c r="M10" i="36"/>
  <c r="M9" i="36"/>
  <c r="M8" i="36"/>
  <c r="M7" i="36"/>
  <c r="J81" i="36"/>
  <c r="J80" i="36"/>
  <c r="J78" i="36"/>
  <c r="J77" i="36"/>
  <c r="J75" i="36"/>
  <c r="J74" i="36"/>
  <c r="J72" i="36"/>
  <c r="J71" i="36"/>
  <c r="J69" i="36"/>
  <c r="J68" i="36"/>
  <c r="J67" i="36"/>
  <c r="J66" i="36"/>
  <c r="J65" i="36"/>
  <c r="J64" i="36"/>
  <c r="J63" i="36"/>
  <c r="J62" i="36"/>
  <c r="J61" i="36"/>
  <c r="J60" i="36"/>
  <c r="J59" i="36"/>
  <c r="J58" i="36"/>
  <c r="J57" i="36"/>
  <c r="J56" i="36"/>
  <c r="J55" i="36"/>
  <c r="J53" i="36"/>
  <c r="J52" i="36"/>
  <c r="J51" i="36"/>
  <c r="J49" i="36"/>
  <c r="J48" i="36"/>
  <c r="J47" i="36"/>
  <c r="J46" i="36"/>
  <c r="J45" i="36"/>
  <c r="J44" i="36"/>
  <c r="J43" i="36"/>
  <c r="J42" i="36"/>
  <c r="J41" i="36"/>
  <c r="J40" i="36"/>
  <c r="J39" i="36"/>
  <c r="J38" i="36"/>
  <c r="J37" i="36"/>
  <c r="J36" i="36"/>
  <c r="J35" i="36"/>
  <c r="J34" i="36"/>
  <c r="J33" i="36"/>
  <c r="J32" i="36"/>
  <c r="J31" i="36"/>
  <c r="J30" i="36"/>
  <c r="J29" i="36"/>
  <c r="J28" i="36"/>
  <c r="J27" i="36"/>
  <c r="J26" i="36"/>
  <c r="J25" i="36"/>
  <c r="J24" i="36"/>
  <c r="J23" i="36"/>
  <c r="J22" i="36"/>
  <c r="J21" i="36"/>
  <c r="J20" i="36"/>
  <c r="J19" i="36"/>
  <c r="J18" i="36"/>
  <c r="J17" i="36"/>
  <c r="J16" i="36"/>
  <c r="J15" i="36"/>
  <c r="J14" i="36"/>
  <c r="J13" i="36"/>
  <c r="J12" i="36"/>
  <c r="J11" i="36"/>
  <c r="J10" i="36"/>
  <c r="J9" i="36"/>
  <c r="J8" i="36"/>
  <c r="J7" i="36"/>
  <c r="G81" i="36"/>
  <c r="G80" i="36"/>
  <c r="G78" i="36"/>
  <c r="G77" i="36"/>
  <c r="G75" i="36"/>
  <c r="G74" i="36"/>
  <c r="G72" i="36"/>
  <c r="G71" i="36"/>
  <c r="G69" i="36"/>
  <c r="G68" i="36"/>
  <c r="G67" i="36"/>
  <c r="G66" i="36"/>
  <c r="G65" i="36"/>
  <c r="G64" i="36"/>
  <c r="G63" i="36"/>
  <c r="G62" i="36"/>
  <c r="G61" i="36"/>
  <c r="G60" i="36"/>
  <c r="G59" i="36"/>
  <c r="G58" i="36"/>
  <c r="G57" i="36"/>
  <c r="G56" i="36"/>
  <c r="G55" i="36"/>
  <c r="G53" i="36"/>
  <c r="G52" i="36"/>
  <c r="G51" i="36"/>
  <c r="G49" i="36"/>
  <c r="G48" i="36"/>
  <c r="G47" i="36"/>
  <c r="G46" i="36"/>
  <c r="G45" i="36"/>
  <c r="G44" i="36"/>
  <c r="G43" i="36"/>
  <c r="G42" i="36"/>
  <c r="G41" i="36"/>
  <c r="G40" i="36"/>
  <c r="G39" i="36"/>
  <c r="G38" i="36"/>
  <c r="G37" i="36"/>
  <c r="G36" i="36"/>
  <c r="G35" i="36"/>
  <c r="G34" i="36"/>
  <c r="G33" i="36"/>
  <c r="G32" i="36"/>
  <c r="G31" i="36"/>
  <c r="G30" i="36"/>
  <c r="G29" i="36"/>
  <c r="G28" i="36"/>
  <c r="G27" i="36"/>
  <c r="G26" i="36"/>
  <c r="G25" i="36"/>
  <c r="G24" i="36"/>
  <c r="G23" i="36"/>
  <c r="G22" i="36"/>
  <c r="G21" i="36"/>
  <c r="G20" i="36"/>
  <c r="G19" i="36"/>
  <c r="G18" i="36"/>
  <c r="G17" i="36"/>
  <c r="G16" i="36"/>
  <c r="G15" i="36"/>
  <c r="G14" i="36"/>
  <c r="G13" i="36"/>
  <c r="G12" i="36"/>
  <c r="G11" i="36"/>
  <c r="G10" i="36"/>
  <c r="G9" i="36"/>
  <c r="G8" i="36"/>
  <c r="G7" i="36"/>
  <c r="M45" i="34"/>
  <c r="M40" i="34"/>
  <c r="M39" i="34"/>
  <c r="M38" i="34"/>
  <c r="M37" i="34"/>
  <c r="M36" i="34"/>
  <c r="M35" i="34"/>
  <c r="M34" i="34"/>
  <c r="M33" i="34"/>
  <c r="M32" i="34"/>
  <c r="M31" i="34"/>
  <c r="M29" i="34"/>
  <c r="M28" i="34"/>
  <c r="M24" i="34"/>
  <c r="M19" i="34"/>
  <c r="M18" i="34"/>
  <c r="M17" i="34"/>
  <c r="M16" i="34"/>
  <c r="M15" i="34"/>
  <c r="M14" i="34"/>
  <c r="M13" i="34"/>
  <c r="M12" i="34"/>
  <c r="M11" i="34"/>
  <c r="M10" i="34"/>
  <c r="M8" i="34"/>
  <c r="M7" i="34"/>
  <c r="J45" i="34"/>
  <c r="J40" i="34"/>
  <c r="J39" i="34"/>
  <c r="J38" i="34"/>
  <c r="J37" i="34"/>
  <c r="J36" i="34"/>
  <c r="J35" i="34"/>
  <c r="J34" i="34"/>
  <c r="J33" i="34"/>
  <c r="J32" i="34"/>
  <c r="J31" i="34"/>
  <c r="J29" i="34"/>
  <c r="J28" i="34"/>
  <c r="J24" i="34"/>
  <c r="J19" i="34"/>
  <c r="J18" i="34"/>
  <c r="J17" i="34"/>
  <c r="J16" i="34"/>
  <c r="J15" i="34"/>
  <c r="J14" i="34"/>
  <c r="J13" i="34"/>
  <c r="J12" i="34"/>
  <c r="J11" i="34"/>
  <c r="J10" i="34"/>
  <c r="J8" i="34"/>
  <c r="J7" i="34"/>
  <c r="G45" i="34"/>
  <c r="G40" i="34"/>
  <c r="G39" i="34"/>
  <c r="G38" i="34"/>
  <c r="G37" i="34"/>
  <c r="G36" i="34"/>
  <c r="G35" i="34"/>
  <c r="G34" i="34"/>
  <c r="G33" i="34"/>
  <c r="G32" i="34"/>
  <c r="G31" i="34"/>
  <c r="G29" i="34"/>
  <c r="G28" i="34"/>
  <c r="G24" i="34"/>
  <c r="G19" i="34"/>
  <c r="G18" i="34"/>
  <c r="G17" i="34"/>
  <c r="G16" i="34"/>
  <c r="G15" i="34"/>
  <c r="G14" i="34"/>
  <c r="G13" i="34"/>
  <c r="G12" i="34"/>
  <c r="G11" i="34"/>
  <c r="G10" i="34"/>
  <c r="G8" i="34"/>
  <c r="G7" i="34"/>
  <c r="M68" i="32"/>
  <c r="M67" i="32"/>
  <c r="M66" i="32"/>
  <c r="M65" i="32"/>
  <c r="M64" i="32"/>
  <c r="M63" i="32"/>
  <c r="M62" i="32"/>
  <c r="M61" i="32"/>
  <c r="M60" i="32"/>
  <c r="M59" i="32"/>
  <c r="M58" i="32"/>
  <c r="M57" i="32"/>
  <c r="M56" i="32"/>
  <c r="M55" i="32"/>
  <c r="M54" i="32"/>
  <c r="M53" i="32"/>
  <c r="M52" i="32"/>
  <c r="M51" i="32"/>
  <c r="M50" i="32"/>
  <c r="M49" i="32"/>
  <c r="M48" i="32"/>
  <c r="M47" i="32"/>
  <c r="M46" i="32"/>
  <c r="M45" i="32"/>
  <c r="M44" i="32"/>
  <c r="M43" i="32"/>
  <c r="M42" i="32"/>
  <c r="M41" i="32"/>
  <c r="M40" i="32"/>
  <c r="M39" i="32"/>
  <c r="M38" i="32"/>
  <c r="M37" i="32"/>
  <c r="M36" i="32"/>
  <c r="M35" i="32"/>
  <c r="M34" i="32"/>
  <c r="M33" i="32"/>
  <c r="M32" i="32"/>
  <c r="M31" i="32"/>
  <c r="M30" i="32"/>
  <c r="M29" i="32"/>
  <c r="M28" i="32"/>
  <c r="M27" i="32"/>
  <c r="M26" i="32"/>
  <c r="M25" i="32"/>
  <c r="M24" i="32"/>
  <c r="M23" i="32"/>
  <c r="M20" i="32"/>
  <c r="M19" i="32"/>
  <c r="M17" i="32"/>
  <c r="M16" i="32"/>
  <c r="M15" i="32"/>
  <c r="M14" i="32"/>
  <c r="M13" i="32"/>
  <c r="M12" i="32"/>
  <c r="M11" i="32"/>
  <c r="M10" i="32"/>
  <c r="M9" i="32"/>
  <c r="M8" i="32"/>
  <c r="M6" i="32"/>
  <c r="J68" i="32"/>
  <c r="J67" i="32"/>
  <c r="J66" i="32"/>
  <c r="J65" i="32"/>
  <c r="J64" i="32"/>
  <c r="J63" i="32"/>
  <c r="J62" i="32"/>
  <c r="J61" i="32"/>
  <c r="J60" i="32"/>
  <c r="J59" i="32"/>
  <c r="J58" i="32"/>
  <c r="J57" i="32"/>
  <c r="J56" i="32"/>
  <c r="J55" i="32"/>
  <c r="J54" i="32"/>
  <c r="J53" i="32"/>
  <c r="J52" i="32"/>
  <c r="J51" i="32"/>
  <c r="J50" i="32"/>
  <c r="J49" i="32"/>
  <c r="J48" i="32"/>
  <c r="J47" i="32"/>
  <c r="J46" i="32"/>
  <c r="J45" i="32"/>
  <c r="J44" i="32"/>
  <c r="J43" i="32"/>
  <c r="J42" i="32"/>
  <c r="J41" i="32"/>
  <c r="J40" i="32"/>
  <c r="J39" i="32"/>
  <c r="J38" i="32"/>
  <c r="J37" i="32"/>
  <c r="J36" i="32"/>
  <c r="J35" i="32"/>
  <c r="J34" i="32"/>
  <c r="J33" i="32"/>
  <c r="J32" i="32"/>
  <c r="J31" i="32"/>
  <c r="J30" i="32"/>
  <c r="J29" i="32"/>
  <c r="J28" i="32"/>
  <c r="J27" i="32"/>
  <c r="J26" i="32"/>
  <c r="J25" i="32"/>
  <c r="J24" i="32"/>
  <c r="J23" i="32"/>
  <c r="J20" i="32"/>
  <c r="J19" i="32"/>
  <c r="J17" i="32"/>
  <c r="J16" i="32"/>
  <c r="J15" i="32"/>
  <c r="J14" i="32"/>
  <c r="J13" i="32"/>
  <c r="J12" i="32"/>
  <c r="J11" i="32"/>
  <c r="J10" i="32"/>
  <c r="J9" i="32"/>
  <c r="J8" i="32"/>
  <c r="J6" i="32"/>
  <c r="G68" i="32"/>
  <c r="G67" i="32"/>
  <c r="G66" i="32"/>
  <c r="G65" i="32"/>
  <c r="G64" i="32"/>
  <c r="G63" i="32"/>
  <c r="G62" i="32"/>
  <c r="G61" i="32"/>
  <c r="G60" i="32"/>
  <c r="G59" i="32"/>
  <c r="G58" i="32"/>
  <c r="G57" i="32"/>
  <c r="G56" i="32"/>
  <c r="G55" i="32"/>
  <c r="G54" i="32"/>
  <c r="G53" i="32"/>
  <c r="G52" i="32"/>
  <c r="G51" i="32"/>
  <c r="G50" i="32"/>
  <c r="G49" i="32"/>
  <c r="G48" i="32"/>
  <c r="G47" i="32"/>
  <c r="G46" i="32"/>
  <c r="G45" i="32"/>
  <c r="G44" i="32"/>
  <c r="G43" i="32"/>
  <c r="G42" i="32"/>
  <c r="G41" i="32"/>
  <c r="G40" i="32"/>
  <c r="G39" i="32"/>
  <c r="G38" i="32"/>
  <c r="G37" i="32"/>
  <c r="G36" i="32"/>
  <c r="G35" i="32"/>
  <c r="G34" i="32"/>
  <c r="G33" i="32"/>
  <c r="G32" i="32"/>
  <c r="G31" i="32"/>
  <c r="G30" i="32"/>
  <c r="G29" i="32"/>
  <c r="G28" i="32"/>
  <c r="G27" i="32"/>
  <c r="G26" i="32"/>
  <c r="G25" i="32"/>
  <c r="G24" i="32"/>
  <c r="G23" i="32"/>
  <c r="G20" i="32"/>
  <c r="G19" i="32"/>
  <c r="G17" i="32"/>
  <c r="G16" i="32"/>
  <c r="G15" i="32"/>
  <c r="G14" i="32"/>
  <c r="G13" i="32"/>
  <c r="G12" i="32"/>
  <c r="G11" i="32"/>
  <c r="G10" i="32"/>
  <c r="G9" i="32"/>
  <c r="G8" i="32"/>
  <c r="G6" i="32"/>
  <c r="M25" i="31"/>
  <c r="M24" i="31"/>
  <c r="M20" i="31"/>
  <c r="M17" i="31"/>
  <c r="M16" i="31"/>
  <c r="M15" i="31"/>
  <c r="M14" i="31"/>
  <c r="M13" i="31"/>
  <c r="M12" i="31"/>
  <c r="M11" i="31"/>
  <c r="M10" i="31"/>
  <c r="M9" i="31"/>
  <c r="M8" i="31"/>
  <c r="M7" i="31"/>
  <c r="J25" i="31"/>
  <c r="J24" i="31"/>
  <c r="J20" i="31"/>
  <c r="J17" i="31"/>
  <c r="J16" i="31"/>
  <c r="J15" i="31"/>
  <c r="J14" i="31"/>
  <c r="J13" i="31"/>
  <c r="J12" i="31"/>
  <c r="J11" i="31"/>
  <c r="J10" i="31"/>
  <c r="J9" i="31"/>
  <c r="J8" i="31"/>
  <c r="J7" i="31"/>
  <c r="G25" i="31"/>
  <c r="G24" i="31"/>
  <c r="G20" i="31"/>
  <c r="G17" i="31"/>
  <c r="G16" i="31"/>
  <c r="G15" i="31"/>
  <c r="G14" i="31"/>
  <c r="G13" i="31"/>
  <c r="G12" i="31"/>
  <c r="G11" i="31"/>
  <c r="G10" i="31"/>
  <c r="G9" i="31"/>
  <c r="G8" i="31"/>
  <c r="G7" i="31"/>
  <c r="M10" i="29"/>
  <c r="M9" i="29"/>
  <c r="M8" i="29"/>
  <c r="M7" i="29"/>
  <c r="J10" i="29"/>
  <c r="J9" i="29"/>
  <c r="J8" i="29"/>
  <c r="J7" i="29"/>
  <c r="G10" i="29"/>
  <c r="G9" i="29"/>
  <c r="G8" i="29"/>
  <c r="G7" i="29"/>
  <c r="M158" i="27"/>
  <c r="M157" i="27"/>
  <c r="M156" i="27"/>
  <c r="M155" i="27"/>
  <c r="M154" i="27"/>
  <c r="M153" i="27"/>
  <c r="M152" i="27"/>
  <c r="M151" i="27"/>
  <c r="M150" i="27"/>
  <c r="M149" i="27"/>
  <c r="M148" i="27"/>
  <c r="M146" i="27"/>
  <c r="M145" i="27"/>
  <c r="M144" i="27"/>
  <c r="M143" i="27"/>
  <c r="M142" i="27"/>
  <c r="M141" i="27"/>
  <c r="M140" i="27"/>
  <c r="M139" i="27"/>
  <c r="M138" i="27"/>
  <c r="M137" i="27"/>
  <c r="M136" i="27"/>
  <c r="M134" i="27"/>
  <c r="M133" i="27"/>
  <c r="M132" i="27"/>
  <c r="M131" i="27"/>
  <c r="M130" i="27"/>
  <c r="M129" i="27"/>
  <c r="M128" i="27"/>
  <c r="M127" i="27"/>
  <c r="M126" i="27"/>
  <c r="M125" i="27"/>
  <c r="M124" i="27"/>
  <c r="M122" i="27"/>
  <c r="M121" i="27"/>
  <c r="M120" i="27"/>
  <c r="M119" i="27"/>
  <c r="M118" i="27"/>
  <c r="M117" i="27"/>
  <c r="M116" i="27"/>
  <c r="M115" i="27"/>
  <c r="M114" i="27"/>
  <c r="M113" i="27"/>
  <c r="M112" i="27"/>
  <c r="M110" i="27"/>
  <c r="M109" i="27"/>
  <c r="M108" i="27"/>
  <c r="M107" i="27"/>
  <c r="M106" i="27"/>
  <c r="M105" i="27"/>
  <c r="M104" i="27"/>
  <c r="M103" i="27"/>
  <c r="M102" i="27"/>
  <c r="M101" i="27"/>
  <c r="M100" i="27"/>
  <c r="M98" i="27"/>
  <c r="M97" i="27"/>
  <c r="M96" i="27"/>
  <c r="M95" i="27"/>
  <c r="M94" i="27"/>
  <c r="M93" i="27"/>
  <c r="M92" i="27"/>
  <c r="M91" i="27"/>
  <c r="M90" i="27"/>
  <c r="M89" i="27"/>
  <c r="M88" i="27"/>
  <c r="M86" i="27"/>
  <c r="M85" i="27"/>
  <c r="M84" i="27"/>
  <c r="M83" i="27"/>
  <c r="M82" i="27"/>
  <c r="M81" i="27"/>
  <c r="M80" i="27"/>
  <c r="M79" i="27"/>
  <c r="M78" i="27"/>
  <c r="M77" i="27"/>
  <c r="M76" i="27"/>
  <c r="M73" i="27"/>
  <c r="M72" i="27"/>
  <c r="M71" i="27"/>
  <c r="M70" i="27"/>
  <c r="M69" i="27"/>
  <c r="M68" i="27"/>
  <c r="M66" i="27"/>
  <c r="M65" i="27"/>
  <c r="M64" i="27"/>
  <c r="M63" i="27"/>
  <c r="M61" i="27"/>
  <c r="M60" i="27"/>
  <c r="M59" i="27"/>
  <c r="M58" i="27"/>
  <c r="M56" i="27"/>
  <c r="M55" i="27"/>
  <c r="M54" i="27"/>
  <c r="M52" i="27"/>
  <c r="M51" i="27"/>
  <c r="M50" i="27"/>
  <c r="M48" i="27"/>
  <c r="M47" i="27"/>
  <c r="M46" i="27"/>
  <c r="M44" i="27"/>
  <c r="M43" i="27"/>
  <c r="M42" i="27"/>
  <c r="M39" i="27"/>
  <c r="M38" i="27"/>
  <c r="M37" i="27"/>
  <c r="M35" i="27"/>
  <c r="M34" i="27"/>
  <c r="M33" i="27"/>
  <c r="M31" i="27"/>
  <c r="M30" i="27"/>
  <c r="M29" i="27"/>
  <c r="M26" i="27"/>
  <c r="M25" i="27"/>
  <c r="M24" i="27"/>
  <c r="M23" i="27"/>
  <c r="M22" i="27"/>
  <c r="M21" i="27"/>
  <c r="M19" i="27"/>
  <c r="M18" i="27"/>
  <c r="M17" i="27"/>
  <c r="M16" i="27"/>
  <c r="M15" i="27"/>
  <c r="M14" i="27"/>
  <c r="M12" i="27"/>
  <c r="M11" i="27"/>
  <c r="M10" i="27"/>
  <c r="M9" i="27"/>
  <c r="M7" i="27"/>
  <c r="J158" i="27"/>
  <c r="J157" i="27"/>
  <c r="J156" i="27"/>
  <c r="J155" i="27"/>
  <c r="J154" i="27"/>
  <c r="J153" i="27"/>
  <c r="J152" i="27"/>
  <c r="J151" i="27"/>
  <c r="J150" i="27"/>
  <c r="J149" i="27"/>
  <c r="J148" i="27"/>
  <c r="J146" i="27"/>
  <c r="J145" i="27"/>
  <c r="J144" i="27"/>
  <c r="J143" i="27"/>
  <c r="J142" i="27"/>
  <c r="J141" i="27"/>
  <c r="J140" i="27"/>
  <c r="J139" i="27"/>
  <c r="J138" i="27"/>
  <c r="J137" i="27"/>
  <c r="J136" i="27"/>
  <c r="J134" i="27"/>
  <c r="J133" i="27"/>
  <c r="J132" i="27"/>
  <c r="J131" i="27"/>
  <c r="J130" i="27"/>
  <c r="J129" i="27"/>
  <c r="J128" i="27"/>
  <c r="J127" i="27"/>
  <c r="J126" i="27"/>
  <c r="J125" i="27"/>
  <c r="J124" i="27"/>
  <c r="J122" i="27"/>
  <c r="J121" i="27"/>
  <c r="J120" i="27"/>
  <c r="J119" i="27"/>
  <c r="J118" i="27"/>
  <c r="J117" i="27"/>
  <c r="J116" i="27"/>
  <c r="J115" i="27"/>
  <c r="J114" i="27"/>
  <c r="J113" i="27"/>
  <c r="J112" i="27"/>
  <c r="J110" i="27"/>
  <c r="J109" i="27"/>
  <c r="J108" i="27"/>
  <c r="J107" i="27"/>
  <c r="J106" i="27"/>
  <c r="J105" i="27"/>
  <c r="J104" i="27"/>
  <c r="J103" i="27"/>
  <c r="J102" i="27"/>
  <c r="J101" i="27"/>
  <c r="J100" i="27"/>
  <c r="J98" i="27"/>
  <c r="J97" i="27"/>
  <c r="J96" i="27"/>
  <c r="J95" i="27"/>
  <c r="J94" i="27"/>
  <c r="J93" i="27"/>
  <c r="J92" i="27"/>
  <c r="J91" i="27"/>
  <c r="J90" i="27"/>
  <c r="J89" i="27"/>
  <c r="J88" i="27"/>
  <c r="J86" i="27"/>
  <c r="J85" i="27"/>
  <c r="J84" i="27"/>
  <c r="J83" i="27"/>
  <c r="J82" i="27"/>
  <c r="J81" i="27"/>
  <c r="J80" i="27"/>
  <c r="J79" i="27"/>
  <c r="J78" i="27"/>
  <c r="J77" i="27"/>
  <c r="J76" i="27"/>
  <c r="J73" i="27"/>
  <c r="J72" i="27"/>
  <c r="J71" i="27"/>
  <c r="J70" i="27"/>
  <c r="J69" i="27"/>
  <c r="J68" i="27"/>
  <c r="J66" i="27"/>
  <c r="J65" i="27"/>
  <c r="J64" i="27"/>
  <c r="J63" i="27"/>
  <c r="J61" i="27"/>
  <c r="J60" i="27"/>
  <c r="J59" i="27"/>
  <c r="J58" i="27"/>
  <c r="J56" i="27"/>
  <c r="J55" i="27"/>
  <c r="J54" i="27"/>
  <c r="J52" i="27"/>
  <c r="J51" i="27"/>
  <c r="J50" i="27"/>
  <c r="J48" i="27"/>
  <c r="J47" i="27"/>
  <c r="J46" i="27"/>
  <c r="J44" i="27"/>
  <c r="J43" i="27"/>
  <c r="J42" i="27"/>
  <c r="J39" i="27"/>
  <c r="J38" i="27"/>
  <c r="J37" i="27"/>
  <c r="J35" i="27"/>
  <c r="J34" i="27"/>
  <c r="J33" i="27"/>
  <c r="J31" i="27"/>
  <c r="J30" i="27"/>
  <c r="J29" i="27"/>
  <c r="J26" i="27"/>
  <c r="J25" i="27"/>
  <c r="J24" i="27"/>
  <c r="J23" i="27"/>
  <c r="J22" i="27"/>
  <c r="J21" i="27"/>
  <c r="J19" i="27"/>
  <c r="J18" i="27"/>
  <c r="J17" i="27"/>
  <c r="J16" i="27"/>
  <c r="J15" i="27"/>
  <c r="J14" i="27"/>
  <c r="J12" i="27"/>
  <c r="J11" i="27"/>
  <c r="J10" i="27"/>
  <c r="J9" i="27"/>
  <c r="J7" i="27"/>
  <c r="G158" i="27"/>
  <c r="G157" i="27"/>
  <c r="G156" i="27"/>
  <c r="G155" i="27"/>
  <c r="G154" i="27"/>
  <c r="G153" i="27"/>
  <c r="G152" i="27"/>
  <c r="G151" i="27"/>
  <c r="G150" i="27"/>
  <c r="G149" i="27"/>
  <c r="G148" i="27"/>
  <c r="G146" i="27"/>
  <c r="G145" i="27"/>
  <c r="G144" i="27"/>
  <c r="G143" i="27"/>
  <c r="G142" i="27"/>
  <c r="G141" i="27"/>
  <c r="G140" i="27"/>
  <c r="G139" i="27"/>
  <c r="G138" i="27"/>
  <c r="G137" i="27"/>
  <c r="G136" i="27"/>
  <c r="G134" i="27"/>
  <c r="G133" i="27"/>
  <c r="G132" i="27"/>
  <c r="G131" i="27"/>
  <c r="G130" i="27"/>
  <c r="G129" i="27"/>
  <c r="G128" i="27"/>
  <c r="G127" i="27"/>
  <c r="G126" i="27"/>
  <c r="G125" i="27"/>
  <c r="G124" i="27"/>
  <c r="G122" i="27"/>
  <c r="G121" i="27"/>
  <c r="G120" i="27"/>
  <c r="G119" i="27"/>
  <c r="G118" i="27"/>
  <c r="G117" i="27"/>
  <c r="G116" i="27"/>
  <c r="G115" i="27"/>
  <c r="G114" i="27"/>
  <c r="G113" i="27"/>
  <c r="G112" i="27"/>
  <c r="G110" i="27"/>
  <c r="G109" i="27"/>
  <c r="G108" i="27"/>
  <c r="G107" i="27"/>
  <c r="G106" i="27"/>
  <c r="G105" i="27"/>
  <c r="G104" i="27"/>
  <c r="G103" i="27"/>
  <c r="G102" i="27"/>
  <c r="G101" i="27"/>
  <c r="G100" i="27"/>
  <c r="G98" i="27"/>
  <c r="G97" i="27"/>
  <c r="G96" i="27"/>
  <c r="G95" i="27"/>
  <c r="G94" i="27"/>
  <c r="G93" i="27"/>
  <c r="G92" i="27"/>
  <c r="G91" i="27"/>
  <c r="G90" i="27"/>
  <c r="G89" i="27"/>
  <c r="G88" i="27"/>
  <c r="G86" i="27"/>
  <c r="G85" i="27"/>
  <c r="G84" i="27"/>
  <c r="G83" i="27"/>
  <c r="G82" i="27"/>
  <c r="G81" i="27"/>
  <c r="G80" i="27"/>
  <c r="G79" i="27"/>
  <c r="G78" i="27"/>
  <c r="G77" i="27"/>
  <c r="G76" i="27"/>
  <c r="G73" i="27"/>
  <c r="G72" i="27"/>
  <c r="G71" i="27"/>
  <c r="G70" i="27"/>
  <c r="G69" i="27"/>
  <c r="G68" i="27"/>
  <c r="G66" i="27"/>
  <c r="G65" i="27"/>
  <c r="G64" i="27"/>
  <c r="G63" i="27"/>
  <c r="G61" i="27"/>
  <c r="G60" i="27"/>
  <c r="G59" i="27"/>
  <c r="G58" i="27"/>
  <c r="G56" i="27"/>
  <c r="G55" i="27"/>
  <c r="G54" i="27"/>
  <c r="G52" i="27"/>
  <c r="G51" i="27"/>
  <c r="G50" i="27"/>
  <c r="G48" i="27"/>
  <c r="G47" i="27"/>
  <c r="G46" i="27"/>
  <c r="G44" i="27"/>
  <c r="G43" i="27"/>
  <c r="G42" i="27"/>
  <c r="G39" i="27"/>
  <c r="G38" i="27"/>
  <c r="G37" i="27"/>
  <c r="G35" i="27"/>
  <c r="G34" i="27"/>
  <c r="G33" i="27"/>
  <c r="G31" i="27"/>
  <c r="G30" i="27"/>
  <c r="G29" i="27"/>
  <c r="G26" i="27"/>
  <c r="G25" i="27"/>
  <c r="G24" i="27"/>
  <c r="G23" i="27"/>
  <c r="G22" i="27"/>
  <c r="G21" i="27"/>
  <c r="G19" i="27"/>
  <c r="G18" i="27"/>
  <c r="G17" i="27"/>
  <c r="G16" i="27"/>
  <c r="G15" i="27"/>
  <c r="G14" i="27"/>
  <c r="G12" i="27"/>
  <c r="G11" i="27"/>
  <c r="G10" i="27"/>
  <c r="G9" i="27"/>
  <c r="G7" i="27"/>
  <c r="M102" i="25"/>
  <c r="M101" i="25"/>
  <c r="M100" i="25"/>
  <c r="M99" i="25"/>
  <c r="M98" i="25"/>
  <c r="M97" i="25"/>
  <c r="M96" i="25"/>
  <c r="M95" i="25"/>
  <c r="M94" i="25"/>
  <c r="M93" i="25"/>
  <c r="M92" i="25"/>
  <c r="M91" i="25"/>
  <c r="M90" i="25"/>
  <c r="M89" i="25"/>
  <c r="M88" i="25"/>
  <c r="M87" i="25"/>
  <c r="M86" i="25"/>
  <c r="M85" i="25"/>
  <c r="M84" i="25"/>
  <c r="M83" i="25"/>
  <c r="M82" i="25"/>
  <c r="M77" i="25"/>
  <c r="M76" i="25"/>
  <c r="M75" i="25"/>
  <c r="M71" i="25"/>
  <c r="M70" i="25"/>
  <c r="M69" i="25"/>
  <c r="M65" i="25"/>
  <c r="M64" i="25"/>
  <c r="M63" i="25"/>
  <c r="M59" i="25"/>
  <c r="M58" i="25"/>
  <c r="M57" i="25"/>
  <c r="M53" i="25"/>
  <c r="M52" i="25"/>
  <c r="M51" i="25"/>
  <c r="M47" i="25"/>
  <c r="M46" i="25"/>
  <c r="M45" i="25"/>
  <c r="M40" i="25"/>
  <c r="M39" i="25"/>
  <c r="M38" i="25"/>
  <c r="M34" i="25"/>
  <c r="M33" i="25"/>
  <c r="M32" i="25"/>
  <c r="M28" i="25"/>
  <c r="M27" i="25"/>
  <c r="M26" i="25"/>
  <c r="M22" i="25"/>
  <c r="M21" i="25"/>
  <c r="M20" i="25"/>
  <c r="M16" i="25"/>
  <c r="M15" i="25"/>
  <c r="M14" i="25"/>
  <c r="M10" i="25"/>
  <c r="M9" i="25"/>
  <c r="M8" i="25"/>
  <c r="J102" i="25"/>
  <c r="J101" i="25"/>
  <c r="J100" i="25"/>
  <c r="J99" i="25"/>
  <c r="J98" i="25"/>
  <c r="J97" i="25"/>
  <c r="J96" i="25"/>
  <c r="J95" i="25"/>
  <c r="J94" i="25"/>
  <c r="J93" i="25"/>
  <c r="J92" i="25"/>
  <c r="J91" i="25"/>
  <c r="J90" i="25"/>
  <c r="J89" i="25"/>
  <c r="J88" i="25"/>
  <c r="J87" i="25"/>
  <c r="J86" i="25"/>
  <c r="J85" i="25"/>
  <c r="J84" i="25"/>
  <c r="J83" i="25"/>
  <c r="J82" i="25"/>
  <c r="J77" i="25"/>
  <c r="J76" i="25"/>
  <c r="J75" i="25"/>
  <c r="J71" i="25"/>
  <c r="J70" i="25"/>
  <c r="J69" i="25"/>
  <c r="J65" i="25"/>
  <c r="J64" i="25"/>
  <c r="J63" i="25"/>
  <c r="J59" i="25"/>
  <c r="J58" i="25"/>
  <c r="J57" i="25"/>
  <c r="J53" i="25"/>
  <c r="J52" i="25"/>
  <c r="J51" i="25"/>
  <c r="J47" i="25"/>
  <c r="J46" i="25"/>
  <c r="J45" i="25"/>
  <c r="J40" i="25"/>
  <c r="J39" i="25"/>
  <c r="J38" i="25"/>
  <c r="J34" i="25"/>
  <c r="J33" i="25"/>
  <c r="J32" i="25"/>
  <c r="J28" i="25"/>
  <c r="J27" i="25"/>
  <c r="J26" i="25"/>
  <c r="J22" i="25"/>
  <c r="J21" i="25"/>
  <c r="J20" i="25"/>
  <c r="J16" i="25"/>
  <c r="J15" i="25"/>
  <c r="J14" i="25"/>
  <c r="J10" i="25"/>
  <c r="J9" i="25"/>
  <c r="J8" i="25"/>
  <c r="G102" i="25"/>
  <c r="G101" i="25"/>
  <c r="G100" i="25"/>
  <c r="G99" i="25"/>
  <c r="G98" i="25"/>
  <c r="G97" i="25"/>
  <c r="G96" i="25"/>
  <c r="G95" i="25"/>
  <c r="G94" i="25"/>
  <c r="G93" i="25"/>
  <c r="G92" i="25"/>
  <c r="G91" i="25"/>
  <c r="G90" i="25"/>
  <c r="G89" i="25"/>
  <c r="G88" i="25"/>
  <c r="G87" i="25"/>
  <c r="G86" i="25"/>
  <c r="G85" i="25"/>
  <c r="G84" i="25"/>
  <c r="G83" i="25"/>
  <c r="G82" i="25"/>
  <c r="G77" i="25"/>
  <c r="G76" i="25"/>
  <c r="G75" i="25"/>
  <c r="G71" i="25"/>
  <c r="G70" i="25"/>
  <c r="G69" i="25"/>
  <c r="G65" i="25"/>
  <c r="G64" i="25"/>
  <c r="G63" i="25"/>
  <c r="G59" i="25"/>
  <c r="G58" i="25"/>
  <c r="G57" i="25"/>
  <c r="G53" i="25"/>
  <c r="G52" i="25"/>
  <c r="G51" i="25"/>
  <c r="G47" i="25"/>
  <c r="G46" i="25"/>
  <c r="G45" i="25"/>
  <c r="G40" i="25"/>
  <c r="G39" i="25"/>
  <c r="G38" i="25"/>
  <c r="G34" i="25"/>
  <c r="G33" i="25"/>
  <c r="G32" i="25"/>
  <c r="G28" i="25"/>
  <c r="G27" i="25"/>
  <c r="G26" i="25"/>
  <c r="G22" i="25"/>
  <c r="G21" i="25"/>
  <c r="G20" i="25"/>
  <c r="G16" i="25"/>
  <c r="G15" i="25"/>
  <c r="G14" i="25"/>
  <c r="G10" i="25"/>
  <c r="G9" i="25"/>
  <c r="G8" i="25"/>
  <c r="P9" i="23"/>
  <c r="M10" i="23"/>
  <c r="M9" i="23"/>
  <c r="M7" i="23"/>
  <c r="M6" i="23"/>
  <c r="J10" i="23"/>
  <c r="J9" i="23"/>
  <c r="J7" i="23"/>
  <c r="J6" i="23"/>
  <c r="G10" i="23"/>
  <c r="G9" i="23"/>
  <c r="G7" i="23"/>
  <c r="G6" i="23"/>
  <c r="P6" i="82"/>
  <c r="M6" i="82"/>
  <c r="J6" i="82"/>
  <c r="G6" i="82"/>
  <c r="P57" i="16"/>
  <c r="P14" i="16"/>
  <c r="P13" i="16"/>
  <c r="P12" i="16"/>
  <c r="P8" i="16"/>
  <c r="P7" i="16"/>
  <c r="M57" i="16"/>
  <c r="M55" i="16"/>
  <c r="M53" i="16"/>
  <c r="M52" i="16"/>
  <c r="M50" i="16"/>
  <c r="M49" i="16"/>
  <c r="M48" i="16"/>
  <c r="M47" i="16"/>
  <c r="M46" i="16"/>
  <c r="M45" i="16"/>
  <c r="M44" i="16"/>
  <c r="M43" i="16"/>
  <c r="M42" i="16"/>
  <c r="M41" i="16"/>
  <c r="M40" i="16"/>
  <c r="M39" i="16"/>
  <c r="M38" i="16"/>
  <c r="M37" i="16"/>
  <c r="M36" i="16"/>
  <c r="M35" i="16"/>
  <c r="M34" i="16"/>
  <c r="M33" i="16"/>
  <c r="M32" i="16"/>
  <c r="M31" i="16"/>
  <c r="M30" i="16"/>
  <c r="M29" i="16"/>
  <c r="M28" i="16"/>
  <c r="M27" i="16"/>
  <c r="M26" i="16"/>
  <c r="M25" i="16"/>
  <c r="M23" i="16"/>
  <c r="M22" i="16"/>
  <c r="M20" i="16"/>
  <c r="M19" i="16"/>
  <c r="M17" i="16"/>
  <c r="M16" i="16"/>
  <c r="M14" i="16"/>
  <c r="M13" i="16"/>
  <c r="M12" i="16"/>
  <c r="M10" i="16"/>
  <c r="M9" i="16"/>
  <c r="M8" i="16"/>
  <c r="M7" i="16"/>
  <c r="J57" i="16"/>
  <c r="J55" i="16"/>
  <c r="J53" i="16"/>
  <c r="J52"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3" i="16"/>
  <c r="J22" i="16"/>
  <c r="J20" i="16"/>
  <c r="J19" i="16"/>
  <c r="J17" i="16"/>
  <c r="J16" i="16"/>
  <c r="J14" i="16"/>
  <c r="J13" i="16"/>
  <c r="J12" i="16"/>
  <c r="J10" i="16"/>
  <c r="J9" i="16"/>
  <c r="J8" i="16"/>
  <c r="J7" i="16"/>
  <c r="G57" i="16"/>
  <c r="G55" i="16"/>
  <c r="G53" i="16"/>
  <c r="G52"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3" i="16"/>
  <c r="G22" i="16"/>
  <c r="G20" i="16"/>
  <c r="G19" i="16"/>
  <c r="G17" i="16"/>
  <c r="G16" i="16"/>
  <c r="G14" i="16"/>
  <c r="G13" i="16"/>
  <c r="G12" i="16"/>
  <c r="G10" i="16"/>
  <c r="G9" i="16"/>
  <c r="G8" i="16"/>
  <c r="G7" i="16"/>
  <c r="M10" i="38" l="1"/>
  <c r="I18" i="7" s="1"/>
  <c r="J20" i="76"/>
  <c r="G23" i="7" s="1"/>
  <c r="M10" i="57"/>
  <c r="I34" i="7" s="1"/>
  <c r="J10" i="38"/>
  <c r="G18" i="7" s="1"/>
  <c r="J17" i="41"/>
  <c r="G25" i="7" s="1"/>
  <c r="M17" i="41"/>
  <c r="I25" i="7" s="1"/>
  <c r="J42" i="70"/>
  <c r="G28" i="7" s="1"/>
  <c r="J10" i="47"/>
  <c r="G29" i="7" s="1"/>
  <c r="J71" i="32"/>
  <c r="G15" i="7" s="1"/>
  <c r="J35" i="74"/>
  <c r="G22" i="7" s="1"/>
  <c r="M11" i="77"/>
  <c r="I24" i="7" s="1"/>
  <c r="M19" i="39"/>
  <c r="I20" i="7" s="1"/>
  <c r="J60" i="45"/>
  <c r="G27" i="7" s="1"/>
  <c r="J49" i="56"/>
  <c r="G33" i="7" s="1"/>
  <c r="M49" i="56"/>
  <c r="I33" i="7" s="1"/>
  <c r="J12" i="23"/>
  <c r="G10" i="7" s="1"/>
  <c r="J106" i="25"/>
  <c r="G11" i="7" s="1"/>
  <c r="J161" i="27"/>
  <c r="G12" i="7" s="1"/>
  <c r="M12" i="23"/>
  <c r="I10" i="7" s="1"/>
  <c r="M106" i="25"/>
  <c r="I11" i="7" s="1"/>
  <c r="M28" i="31"/>
  <c r="I14" i="7" s="1"/>
  <c r="J83" i="36"/>
  <c r="G17" i="7" s="1"/>
  <c r="J28" i="31"/>
  <c r="G14" i="7" s="1"/>
  <c r="M71" i="32"/>
  <c r="I15" i="7" s="1"/>
  <c r="J44" i="73"/>
  <c r="G21" i="7" s="1"/>
  <c r="M44" i="73"/>
  <c r="I21" i="7" s="1"/>
  <c r="M35" i="74"/>
  <c r="I22" i="7" s="1"/>
  <c r="M20" i="76"/>
  <c r="I23" i="7" s="1"/>
  <c r="J10" i="57"/>
  <c r="G34" i="7" s="1"/>
  <c r="J19" i="39"/>
  <c r="G20" i="7" s="1"/>
  <c r="J11" i="77"/>
  <c r="G24" i="7" s="1"/>
  <c r="M10" i="47"/>
  <c r="I29" i="7" s="1"/>
  <c r="M50" i="50"/>
  <c r="I32" i="7" s="1"/>
  <c r="J13" i="43"/>
  <c r="G26" i="7" s="1"/>
  <c r="M13" i="43"/>
  <c r="I26" i="7" s="1"/>
  <c r="M60" i="45"/>
  <c r="I27" i="7" s="1"/>
  <c r="M42" i="70"/>
  <c r="I28" i="7" s="1"/>
  <c r="J19" i="48"/>
  <c r="G31" i="7" s="1"/>
  <c r="M19" i="48"/>
  <c r="I31" i="7" s="1"/>
  <c r="M61" i="16"/>
  <c r="I8" i="7" s="1"/>
  <c r="J61" i="16"/>
  <c r="G8" i="7" s="1"/>
  <c r="J15" i="29"/>
  <c r="G13" i="7" s="1"/>
  <c r="M15" i="29"/>
  <c r="I13" i="7" s="1"/>
  <c r="M83" i="36"/>
  <c r="I17" i="7" s="1"/>
  <c r="J50" i="50"/>
  <c r="G32" i="7" s="1"/>
  <c r="P13" i="43"/>
  <c r="K26" i="7" s="1"/>
  <c r="M161" i="27"/>
  <c r="I12" i="7" s="1"/>
  <c r="O46" i="56"/>
  <c r="P46" i="56" s="1"/>
  <c r="O45" i="56"/>
  <c r="P45" i="56" s="1"/>
  <c r="O44" i="56"/>
  <c r="P44" i="56" s="1"/>
  <c r="O43" i="56"/>
  <c r="P43" i="56" s="1"/>
  <c r="O42" i="56"/>
  <c r="P42" i="56" s="1"/>
  <c r="O80" i="36" l="1"/>
  <c r="P80" i="36" s="1"/>
  <c r="L145" i="66"/>
  <c r="M145" i="66" s="1"/>
  <c r="I145" i="66"/>
  <c r="J145" i="66" s="1"/>
  <c r="F145" i="66"/>
  <c r="G145" i="66" s="1"/>
  <c r="P144" i="66"/>
  <c r="O145" i="66" s="1"/>
  <c r="P145" i="66" s="1"/>
  <c r="L142" i="66"/>
  <c r="M142" i="66" s="1"/>
  <c r="I142" i="66"/>
  <c r="J142" i="66" s="1"/>
  <c r="F142" i="66"/>
  <c r="G142" i="66" s="1"/>
  <c r="P141" i="66"/>
  <c r="O142" i="66" s="1"/>
  <c r="P142" i="66" s="1"/>
  <c r="L139" i="66" l="1"/>
  <c r="M139" i="66" s="1"/>
  <c r="I139" i="66"/>
  <c r="J139" i="66" s="1"/>
  <c r="F139" i="66"/>
  <c r="G139" i="66" s="1"/>
  <c r="P138" i="66"/>
  <c r="O139" i="66" s="1"/>
  <c r="P139" i="66" s="1"/>
  <c r="L136" i="66" l="1"/>
  <c r="M136" i="66" s="1"/>
  <c r="I136" i="66"/>
  <c r="J136" i="66" s="1"/>
  <c r="F136" i="66"/>
  <c r="G136" i="66" s="1"/>
  <c r="P135" i="66"/>
  <c r="O136" i="66" s="1"/>
  <c r="P136" i="66" s="1"/>
  <c r="L42" i="67"/>
  <c r="M42" i="67" s="1"/>
  <c r="L43" i="67" s="1"/>
  <c r="M43" i="67" s="1"/>
  <c r="I42" i="67"/>
  <c r="J42" i="67" s="1"/>
  <c r="I43" i="67" s="1"/>
  <c r="J43" i="67" s="1"/>
  <c r="F42" i="67"/>
  <c r="G42" i="67" s="1"/>
  <c r="F43" i="67" s="1"/>
  <c r="G43" i="67" s="1"/>
  <c r="P41" i="67"/>
  <c r="L37" i="67"/>
  <c r="M37" i="67" s="1"/>
  <c r="L38" i="67" s="1"/>
  <c r="M38" i="67" s="1"/>
  <c r="I37" i="67"/>
  <c r="J37" i="67" s="1"/>
  <c r="I38" i="67" s="1"/>
  <c r="J38" i="67" s="1"/>
  <c r="F37" i="67"/>
  <c r="G37" i="67" s="1"/>
  <c r="F38" i="67" s="1"/>
  <c r="G38" i="67" s="1"/>
  <c r="P36" i="67"/>
  <c r="L32" i="67"/>
  <c r="M32" i="67" s="1"/>
  <c r="L33" i="67" s="1"/>
  <c r="M33" i="67" s="1"/>
  <c r="I32" i="67"/>
  <c r="J32" i="67" s="1"/>
  <c r="I33" i="67" s="1"/>
  <c r="J33" i="67" s="1"/>
  <c r="F32" i="67"/>
  <c r="G32" i="67" s="1"/>
  <c r="F33" i="67" s="1"/>
  <c r="G33" i="67" s="1"/>
  <c r="P31" i="67"/>
  <c r="P25" i="67"/>
  <c r="P24" i="67"/>
  <c r="L27" i="67"/>
  <c r="M27" i="67" s="1"/>
  <c r="L28" i="67" s="1"/>
  <c r="M28" i="67" s="1"/>
  <c r="I27" i="67"/>
  <c r="J27" i="67" s="1"/>
  <c r="I28" i="67" s="1"/>
  <c r="J28" i="67" s="1"/>
  <c r="F27" i="67"/>
  <c r="G27" i="67" s="1"/>
  <c r="F28" i="67" s="1"/>
  <c r="G28" i="67" s="1"/>
  <c r="O32" i="67" l="1"/>
  <c r="P32" i="67" s="1"/>
  <c r="O33" i="67" s="1"/>
  <c r="P33" i="67" s="1"/>
  <c r="O42" i="67"/>
  <c r="P42" i="67" s="1"/>
  <c r="O43" i="67" s="1"/>
  <c r="P43" i="67" s="1"/>
  <c r="O37" i="67"/>
  <c r="P37" i="67" s="1"/>
  <c r="O38" i="67" s="1"/>
  <c r="P38" i="67" s="1"/>
  <c r="P26" i="67" l="1"/>
  <c r="O27" i="67" l="1"/>
  <c r="P27" i="67" s="1"/>
  <c r="O28" i="67" s="1"/>
  <c r="P28" i="67" s="1"/>
  <c r="O71" i="27"/>
  <c r="P71" i="27" s="1"/>
  <c r="O70" i="27"/>
  <c r="P70" i="27" s="1"/>
  <c r="O69" i="27"/>
  <c r="P69" i="27" s="1"/>
  <c r="O68" i="27"/>
  <c r="P68" i="27" s="1"/>
  <c r="O66" i="27"/>
  <c r="P66" i="27" s="1"/>
  <c r="O65" i="27"/>
  <c r="P65" i="27" s="1"/>
  <c r="O64" i="27"/>
  <c r="P64" i="27" s="1"/>
  <c r="O63" i="27"/>
  <c r="P63" i="27" s="1"/>
  <c r="O61" i="27"/>
  <c r="P61" i="27" s="1"/>
  <c r="O60" i="27"/>
  <c r="P60" i="27" s="1"/>
  <c r="O59" i="27"/>
  <c r="P59" i="27" s="1"/>
  <c r="O58" i="27"/>
  <c r="P58" i="27" s="1"/>
  <c r="P15" i="66" l="1"/>
  <c r="O16" i="66" s="1"/>
  <c r="P16" i="66" s="1"/>
  <c r="P13" i="66"/>
  <c r="P11" i="66"/>
  <c r="P9" i="66"/>
  <c r="L16" i="66"/>
  <c r="M16" i="66" s="1"/>
  <c r="I16" i="66"/>
  <c r="J16" i="66" s="1"/>
  <c r="F16" i="66"/>
  <c r="G16" i="66" s="1"/>
  <c r="O55" i="16"/>
  <c r="P55" i="16" s="1"/>
  <c r="L16" i="67" l="1"/>
  <c r="M16" i="67" s="1"/>
  <c r="I16" i="67"/>
  <c r="J16" i="67" s="1"/>
  <c r="F16" i="67"/>
  <c r="G16" i="67" s="1"/>
  <c r="P15" i="67"/>
  <c r="O16" i="67" s="1"/>
  <c r="P16" i="67" s="1"/>
  <c r="L14" i="67"/>
  <c r="M14" i="67" s="1"/>
  <c r="I14" i="67"/>
  <c r="J14" i="67" s="1"/>
  <c r="F14" i="67"/>
  <c r="G14" i="67" s="1"/>
  <c r="P13" i="67"/>
  <c r="O14" i="67" s="1"/>
  <c r="P14" i="67" s="1"/>
  <c r="L12" i="67"/>
  <c r="M12" i="67" s="1"/>
  <c r="I12" i="67"/>
  <c r="J12" i="67" s="1"/>
  <c r="F12" i="67"/>
  <c r="G12" i="67" s="1"/>
  <c r="P11" i="67"/>
  <c r="O12" i="67" s="1"/>
  <c r="P12" i="67" s="1"/>
  <c r="L10" i="67"/>
  <c r="M10" i="67" s="1"/>
  <c r="I10" i="67"/>
  <c r="J10" i="67" s="1"/>
  <c r="F10" i="67"/>
  <c r="G10" i="67" s="1"/>
  <c r="P9" i="67"/>
  <c r="O10" i="67" s="1"/>
  <c r="P10" i="67" s="1"/>
  <c r="L8" i="67"/>
  <c r="M8" i="67" s="1"/>
  <c r="I8" i="67"/>
  <c r="J8" i="67" s="1"/>
  <c r="F8" i="67"/>
  <c r="G8" i="67" s="1"/>
  <c r="P7" i="67"/>
  <c r="P100" i="66"/>
  <c r="O101" i="66" s="1"/>
  <c r="P101" i="66" s="1"/>
  <c r="F101" i="66"/>
  <c r="G101" i="66" s="1"/>
  <c r="I101" i="66"/>
  <c r="J101" i="66" s="1"/>
  <c r="L101" i="66"/>
  <c r="M101" i="66" s="1"/>
  <c r="P94" i="66"/>
  <c r="O95" i="66" s="1"/>
  <c r="P95" i="66" s="1"/>
  <c r="F95" i="66"/>
  <c r="G95" i="66" s="1"/>
  <c r="I95" i="66"/>
  <c r="J95" i="66" s="1"/>
  <c r="L95" i="66"/>
  <c r="M95" i="66" s="1"/>
  <c r="O8" i="67" l="1"/>
  <c r="P8" i="67" s="1"/>
  <c r="P8" i="82"/>
  <c r="K9" i="7" s="1"/>
  <c r="J8" i="82"/>
  <c r="G9" i="7" s="1"/>
  <c r="M8" i="82"/>
  <c r="I9" i="7" s="1"/>
  <c r="O39" i="50"/>
  <c r="P39" i="50" s="1"/>
  <c r="G8" i="82" l="1"/>
  <c r="E9" i="7" s="1"/>
  <c r="P22" i="68" l="1"/>
  <c r="P25" i="68"/>
  <c r="K3" i="7" l="1"/>
  <c r="F8" i="66" l="1"/>
  <c r="G8" i="66" s="1"/>
  <c r="F10" i="66"/>
  <c r="G10" i="66" s="1"/>
  <c r="F12" i="66"/>
  <c r="G12" i="66" s="1"/>
  <c r="F14" i="66"/>
  <c r="G14" i="66" s="1"/>
  <c r="F19" i="66"/>
  <c r="G19" i="66" s="1"/>
  <c r="F22" i="66"/>
  <c r="G22" i="66" s="1"/>
  <c r="F24" i="66"/>
  <c r="G24" i="66" s="1"/>
  <c r="F27" i="66"/>
  <c r="G27" i="66" s="1"/>
  <c r="F29" i="66"/>
  <c r="G29" i="66" s="1"/>
  <c r="F98" i="66"/>
  <c r="G98" i="66" s="1"/>
  <c r="F32" i="66"/>
  <c r="G32" i="66" s="1"/>
  <c r="F34" i="66"/>
  <c r="G34" i="66" s="1"/>
  <c r="F36" i="66"/>
  <c r="G36" i="66" s="1"/>
  <c r="F39" i="66"/>
  <c r="G39" i="66" s="1"/>
  <c r="F42" i="66"/>
  <c r="G42" i="66" s="1"/>
  <c r="F45" i="66"/>
  <c r="G45" i="66" s="1"/>
  <c r="F47" i="66"/>
  <c r="G47" i="66" s="1"/>
  <c r="F49" i="66"/>
  <c r="G49" i="66" s="1"/>
  <c r="F52" i="66"/>
  <c r="G52" i="66" s="1"/>
  <c r="F54" i="66"/>
  <c r="G54" i="66" s="1"/>
  <c r="F56" i="66"/>
  <c r="G56" i="66" s="1"/>
  <c r="F59" i="66"/>
  <c r="G59" i="66" s="1"/>
  <c r="F61" i="66"/>
  <c r="G61" i="66" s="1"/>
  <c r="F64" i="66"/>
  <c r="G64" i="66" s="1"/>
  <c r="F67" i="66"/>
  <c r="G67" i="66" s="1"/>
  <c r="F70" i="66"/>
  <c r="G70" i="66" s="1"/>
  <c r="F73" i="66"/>
  <c r="G73" i="66" s="1"/>
  <c r="F76" i="66"/>
  <c r="G76" i="66" s="1"/>
  <c r="F79" i="66"/>
  <c r="G79" i="66" s="1"/>
  <c r="F82" i="66"/>
  <c r="G82" i="66" s="1"/>
  <c r="F84" i="66"/>
  <c r="G84" i="66" s="1"/>
  <c r="F86" i="66"/>
  <c r="G86" i="66" s="1"/>
  <c r="F89" i="66"/>
  <c r="G89" i="66" s="1"/>
  <c r="F92" i="66"/>
  <c r="G92" i="66" s="1"/>
  <c r="F104" i="66"/>
  <c r="G104" i="66" s="1"/>
  <c r="F106" i="66"/>
  <c r="G106" i="66" s="1"/>
  <c r="F108" i="66"/>
  <c r="G108" i="66" s="1"/>
  <c r="F110" i="66"/>
  <c r="G110" i="66" s="1"/>
  <c r="F112" i="66"/>
  <c r="G112" i="66" s="1"/>
  <c r="F117" i="66"/>
  <c r="G117" i="66" s="1"/>
  <c r="F120" i="66"/>
  <c r="G120" i="66" s="1"/>
  <c r="F122" i="66"/>
  <c r="G122" i="66" s="1"/>
  <c r="F125" i="66"/>
  <c r="G125" i="66" s="1"/>
  <c r="F128" i="66"/>
  <c r="G128" i="66" s="1"/>
  <c r="F130" i="66"/>
  <c r="G130" i="66" s="1"/>
  <c r="F133" i="66"/>
  <c r="G133" i="66" s="1"/>
  <c r="I8" i="66"/>
  <c r="J8" i="66" s="1"/>
  <c r="I10" i="66"/>
  <c r="J10" i="66" s="1"/>
  <c r="I12" i="66"/>
  <c r="J12" i="66" s="1"/>
  <c r="I14" i="66"/>
  <c r="J14" i="66" s="1"/>
  <c r="I19" i="66"/>
  <c r="J19" i="66" s="1"/>
  <c r="I22" i="66"/>
  <c r="J22" i="66" s="1"/>
  <c r="I24" i="66"/>
  <c r="J24" i="66" s="1"/>
  <c r="I27" i="66"/>
  <c r="J27" i="66" s="1"/>
  <c r="I29" i="66"/>
  <c r="J29" i="66" s="1"/>
  <c r="I98" i="66"/>
  <c r="J98" i="66" s="1"/>
  <c r="I32" i="66"/>
  <c r="J32" i="66" s="1"/>
  <c r="I34" i="66"/>
  <c r="J34" i="66" s="1"/>
  <c r="I36" i="66"/>
  <c r="J36" i="66" s="1"/>
  <c r="I39" i="66"/>
  <c r="J39" i="66" s="1"/>
  <c r="I42" i="66"/>
  <c r="J42" i="66" s="1"/>
  <c r="I45" i="66"/>
  <c r="J45" i="66" s="1"/>
  <c r="I47" i="66"/>
  <c r="J47" i="66" s="1"/>
  <c r="I49" i="66"/>
  <c r="J49" i="66" s="1"/>
  <c r="I52" i="66"/>
  <c r="J52" i="66" s="1"/>
  <c r="I54" i="66"/>
  <c r="J54" i="66" s="1"/>
  <c r="I56" i="66"/>
  <c r="J56" i="66" s="1"/>
  <c r="I59" i="66"/>
  <c r="J59" i="66" s="1"/>
  <c r="I61" i="66"/>
  <c r="J61" i="66" s="1"/>
  <c r="I64" i="66"/>
  <c r="J64" i="66" s="1"/>
  <c r="I67" i="66"/>
  <c r="J67" i="66" s="1"/>
  <c r="I70" i="66"/>
  <c r="J70" i="66" s="1"/>
  <c r="I73" i="66"/>
  <c r="J73" i="66" s="1"/>
  <c r="I76" i="66"/>
  <c r="J76" i="66" s="1"/>
  <c r="I79" i="66"/>
  <c r="J79" i="66" s="1"/>
  <c r="I82" i="66"/>
  <c r="J82" i="66" s="1"/>
  <c r="I84" i="66"/>
  <c r="J84" i="66" s="1"/>
  <c r="I86" i="66"/>
  <c r="J86" i="66" s="1"/>
  <c r="I89" i="66"/>
  <c r="J89" i="66" s="1"/>
  <c r="I92" i="66"/>
  <c r="J92" i="66" s="1"/>
  <c r="I104" i="66"/>
  <c r="J104" i="66" s="1"/>
  <c r="I106" i="66"/>
  <c r="J106" i="66" s="1"/>
  <c r="I108" i="66"/>
  <c r="J108" i="66" s="1"/>
  <c r="I110" i="66"/>
  <c r="J110" i="66" s="1"/>
  <c r="I112" i="66"/>
  <c r="J112" i="66" s="1"/>
  <c r="I117" i="66"/>
  <c r="J117" i="66" s="1"/>
  <c r="I120" i="66"/>
  <c r="J120" i="66" s="1"/>
  <c r="I122" i="66"/>
  <c r="J122" i="66" s="1"/>
  <c r="I125" i="66"/>
  <c r="J125" i="66" s="1"/>
  <c r="I128" i="66"/>
  <c r="J128" i="66" s="1"/>
  <c r="I130" i="66"/>
  <c r="J130" i="66" s="1"/>
  <c r="I133" i="66"/>
  <c r="J133" i="66" s="1"/>
  <c r="J160" i="66" l="1"/>
  <c r="G19" i="7" s="1"/>
  <c r="G160" i="66"/>
  <c r="E19" i="7" s="1"/>
  <c r="G61" i="16"/>
  <c r="E8" i="7" s="1"/>
  <c r="P26" i="66"/>
  <c r="P23" i="66"/>
  <c r="P21" i="66"/>
  <c r="P18" i="66"/>
  <c r="P7" i="66"/>
  <c r="O10" i="29" l="1"/>
  <c r="P10" i="29" s="1"/>
  <c r="O9" i="29"/>
  <c r="P9" i="29" s="1"/>
  <c r="O73" i="27" l="1"/>
  <c r="P73" i="27" s="1"/>
  <c r="O72" i="27"/>
  <c r="P72" i="27" s="1"/>
  <c r="O78" i="36" l="1"/>
  <c r="P78" i="36" s="1"/>
  <c r="O77" i="36"/>
  <c r="P77" i="36" s="1"/>
  <c r="O12" i="41" l="1"/>
  <c r="P12" i="41" s="1"/>
  <c r="O11" i="41"/>
  <c r="P11" i="41" s="1"/>
  <c r="O8" i="77"/>
  <c r="P8" i="77" s="1"/>
  <c r="O7" i="77"/>
  <c r="P7" i="77" s="1"/>
  <c r="G11" i="77" l="1"/>
  <c r="E24" i="7" s="1"/>
  <c r="O68" i="36"/>
  <c r="P68" i="36" s="1"/>
  <c r="O6" i="77" l="1"/>
  <c r="P6" i="77" s="1"/>
  <c r="P11" i="77" s="1"/>
  <c r="K24" i="7" s="1"/>
  <c r="O39" i="70" l="1"/>
  <c r="P39" i="70" s="1"/>
  <c r="O40" i="73"/>
  <c r="P40" i="73" s="1"/>
  <c r="O39" i="73"/>
  <c r="P39" i="73" s="1"/>
  <c r="O38" i="73"/>
  <c r="P38" i="73" s="1"/>
  <c r="O37" i="73"/>
  <c r="P37" i="73" s="1"/>
  <c r="O36" i="73"/>
  <c r="P36" i="73" s="1"/>
  <c r="O35" i="73"/>
  <c r="P35" i="73" s="1"/>
  <c r="O34" i="73"/>
  <c r="P34" i="73" s="1"/>
  <c r="O33" i="73"/>
  <c r="P33" i="73" s="1"/>
  <c r="O32" i="73"/>
  <c r="P32" i="73" s="1"/>
  <c r="O31" i="73"/>
  <c r="P31" i="73" s="1"/>
  <c r="O42" i="73"/>
  <c r="P42" i="73" s="1"/>
  <c r="O30" i="73" l="1"/>
  <c r="P30" i="73" s="1"/>
  <c r="O36" i="70"/>
  <c r="P36" i="70" s="1"/>
  <c r="O38" i="70"/>
  <c r="P38" i="70" s="1"/>
  <c r="O37" i="70"/>
  <c r="P37" i="70" s="1"/>
  <c r="I29" i="68" l="1"/>
  <c r="J29" i="68" s="1"/>
  <c r="F29" i="68"/>
  <c r="G29" i="68" s="1"/>
  <c r="I23" i="68"/>
  <c r="J23" i="68" s="1"/>
  <c r="F26" i="68"/>
  <c r="G26" i="68" s="1"/>
  <c r="L29" i="68"/>
  <c r="M29" i="68" s="1"/>
  <c r="L26" i="68"/>
  <c r="M26" i="68" s="1"/>
  <c r="L23" i="68"/>
  <c r="M23" i="68" s="1"/>
  <c r="O23" i="68" l="1"/>
  <c r="P23" i="68" s="1"/>
  <c r="O26" i="68"/>
  <c r="P26" i="68" s="1"/>
  <c r="I26" i="68"/>
  <c r="J26" i="68" s="1"/>
  <c r="P28" i="68"/>
  <c r="O29" i="68" s="1"/>
  <c r="P29" i="68" s="1"/>
  <c r="F23" i="68"/>
  <c r="G23" i="68" s="1"/>
  <c r="O41" i="50" l="1"/>
  <c r="P41" i="50" s="1"/>
  <c r="O40" i="56" l="1"/>
  <c r="P40" i="56" s="1"/>
  <c r="O16" i="56"/>
  <c r="P16" i="56" s="1"/>
  <c r="O35" i="56" l="1"/>
  <c r="P35" i="56" s="1"/>
  <c r="O37" i="56"/>
  <c r="P37" i="56" s="1"/>
  <c r="O33" i="56"/>
  <c r="P33" i="56" s="1"/>
  <c r="O34" i="56"/>
  <c r="P34" i="56" s="1"/>
  <c r="O36" i="56"/>
  <c r="P36" i="56" s="1"/>
  <c r="O18" i="56"/>
  <c r="P18" i="56" s="1"/>
  <c r="O17" i="56"/>
  <c r="P17" i="56" s="1"/>
  <c r="O43" i="50" l="1"/>
  <c r="P43" i="50" s="1"/>
  <c r="O42" i="50"/>
  <c r="P42" i="50" s="1"/>
  <c r="O15" i="56" l="1"/>
  <c r="P15" i="56" s="1"/>
  <c r="O10" i="23" l="1"/>
  <c r="P10" i="23" s="1"/>
  <c r="O19" i="16"/>
  <c r="P19" i="16" s="1"/>
  <c r="O22" i="56" l="1"/>
  <c r="P22" i="56" s="1"/>
  <c r="O21" i="56"/>
  <c r="P21" i="56" s="1"/>
  <c r="O30" i="56"/>
  <c r="P30" i="56" s="1"/>
  <c r="O27" i="56"/>
  <c r="P27" i="56" s="1"/>
  <c r="O29" i="56"/>
  <c r="P29" i="56" s="1"/>
  <c r="O23" i="56"/>
  <c r="P23" i="56" s="1"/>
  <c r="O26" i="56"/>
  <c r="P26" i="56" s="1"/>
  <c r="O25" i="56"/>
  <c r="P25" i="56" s="1"/>
  <c r="O31" i="56"/>
  <c r="P31" i="56" s="1"/>
  <c r="O38" i="50"/>
  <c r="O37" i="50"/>
  <c r="P37" i="50" l="1"/>
  <c r="P38" i="50"/>
  <c r="L117" i="66" l="1"/>
  <c r="M117" i="66" s="1"/>
  <c r="P116" i="66"/>
  <c r="O117" i="66" s="1"/>
  <c r="P117" i="66" s="1"/>
  <c r="L76" i="66" l="1"/>
  <c r="M76" i="66" s="1"/>
  <c r="P75" i="66"/>
  <c r="O32" i="70"/>
  <c r="P32" i="70" s="1"/>
  <c r="O21" i="70"/>
  <c r="P21" i="70" s="1"/>
  <c r="O16" i="70"/>
  <c r="P16" i="70" s="1"/>
  <c r="O11" i="70"/>
  <c r="P11" i="70" s="1"/>
  <c r="O76" i="66" l="1"/>
  <c r="P76" i="66" s="1"/>
  <c r="O20" i="70"/>
  <c r="P20" i="70" s="1"/>
  <c r="O31" i="70"/>
  <c r="P31" i="70" s="1"/>
  <c r="O9" i="70"/>
  <c r="P9" i="70" s="1"/>
  <c r="O14" i="70"/>
  <c r="P14" i="70" s="1"/>
  <c r="O25" i="70"/>
  <c r="P25" i="70" s="1"/>
  <c r="O35" i="70"/>
  <c r="P35" i="70" s="1"/>
  <c r="O7" i="70"/>
  <c r="P7" i="70" s="1"/>
  <c r="O13" i="70"/>
  <c r="P13" i="70" s="1"/>
  <c r="O19" i="70"/>
  <c r="P19" i="70" s="1"/>
  <c r="O23" i="70"/>
  <c r="P23" i="70" s="1"/>
  <c r="O34" i="70"/>
  <c r="P34" i="70" s="1"/>
  <c r="O26" i="70"/>
  <c r="P26" i="70" s="1"/>
  <c r="O29" i="70"/>
  <c r="P29" i="70" s="1"/>
  <c r="O28" i="70"/>
  <c r="P28" i="70" s="1"/>
  <c r="O33" i="70"/>
  <c r="P33" i="70" s="1"/>
  <c r="O12" i="70"/>
  <c r="P12" i="70" s="1"/>
  <c r="O17" i="70"/>
  <c r="P17" i="70" s="1"/>
  <c r="O22" i="70"/>
  <c r="P22" i="70" s="1"/>
  <c r="G42" i="70"/>
  <c r="E28" i="7" s="1"/>
  <c r="P42" i="70" l="1"/>
  <c r="K28" i="7" s="1"/>
  <c r="O102" i="25"/>
  <c r="P102" i="25" s="1"/>
  <c r="O101" i="25"/>
  <c r="P101" i="25" s="1"/>
  <c r="O100" i="25"/>
  <c r="P100" i="25" s="1"/>
  <c r="O99" i="25"/>
  <c r="P99" i="25" s="1"/>
  <c r="O98" i="25"/>
  <c r="P98" i="25" s="1"/>
  <c r="O97" i="25"/>
  <c r="P97" i="25" s="1"/>
  <c r="O96" i="25"/>
  <c r="P96" i="25" s="1"/>
  <c r="O95" i="25"/>
  <c r="P95" i="25" s="1"/>
  <c r="O94" i="25"/>
  <c r="P94" i="25" s="1"/>
  <c r="O93" i="25"/>
  <c r="P93" i="25" s="1"/>
  <c r="O92" i="25"/>
  <c r="P92" i="25" s="1"/>
  <c r="O91" i="25"/>
  <c r="P91" i="25" s="1"/>
  <c r="O90" i="25"/>
  <c r="P90" i="25" s="1"/>
  <c r="O89" i="25"/>
  <c r="P89" i="25" s="1"/>
  <c r="O88" i="25"/>
  <c r="P88" i="25" s="1"/>
  <c r="O87" i="25"/>
  <c r="P87" i="25" s="1"/>
  <c r="O86" i="25"/>
  <c r="P86" i="25" s="1"/>
  <c r="O85" i="25"/>
  <c r="P85" i="25" s="1"/>
  <c r="O84" i="25"/>
  <c r="P84" i="25" s="1"/>
  <c r="O83" i="25"/>
  <c r="P83" i="25" s="1"/>
  <c r="O82" i="25"/>
  <c r="P82" i="25" s="1"/>
  <c r="O77" i="25"/>
  <c r="P77" i="25" s="1"/>
  <c r="O76" i="25"/>
  <c r="P76" i="25" s="1"/>
  <c r="O75" i="25"/>
  <c r="P75" i="25" s="1"/>
  <c r="O71" i="25"/>
  <c r="P71" i="25" s="1"/>
  <c r="O70" i="25"/>
  <c r="P70" i="25" s="1"/>
  <c r="O69" i="25"/>
  <c r="P69" i="25" s="1"/>
  <c r="O65" i="25"/>
  <c r="P65" i="25" s="1"/>
  <c r="O64" i="25"/>
  <c r="P64" i="25" s="1"/>
  <c r="O63" i="25"/>
  <c r="P63" i="25" s="1"/>
  <c r="O59" i="25"/>
  <c r="P59" i="25" s="1"/>
  <c r="O58" i="25"/>
  <c r="P58" i="25" s="1"/>
  <c r="O57" i="25"/>
  <c r="P57" i="25" s="1"/>
  <c r="O53" i="25"/>
  <c r="P53" i="25" s="1"/>
  <c r="O52" i="25"/>
  <c r="P52" i="25" s="1"/>
  <c r="O51" i="25"/>
  <c r="P51" i="25" s="1"/>
  <c r="O47" i="25"/>
  <c r="P47" i="25" s="1"/>
  <c r="O46" i="25"/>
  <c r="P46" i="25" s="1"/>
  <c r="O45" i="25"/>
  <c r="P45" i="25" s="1"/>
  <c r="O40" i="25"/>
  <c r="P40" i="25" s="1"/>
  <c r="O39" i="25"/>
  <c r="P39" i="25" s="1"/>
  <c r="O38" i="25"/>
  <c r="P38" i="25" s="1"/>
  <c r="O34" i="25"/>
  <c r="P34" i="25" s="1"/>
  <c r="O33" i="25"/>
  <c r="P33" i="25" s="1"/>
  <c r="O32" i="25"/>
  <c r="P32" i="25" s="1"/>
  <c r="O28" i="25"/>
  <c r="P28" i="25" s="1"/>
  <c r="O27" i="25"/>
  <c r="P27" i="25" s="1"/>
  <c r="O26" i="25"/>
  <c r="P26" i="25" s="1"/>
  <c r="O22" i="25"/>
  <c r="P22" i="25" s="1"/>
  <c r="O21" i="25"/>
  <c r="P21" i="25" s="1"/>
  <c r="O20" i="25"/>
  <c r="P20" i="25" s="1"/>
  <c r="O16" i="25"/>
  <c r="P16" i="25" s="1"/>
  <c r="O15" i="25"/>
  <c r="P15" i="25" s="1"/>
  <c r="O14" i="25"/>
  <c r="P14" i="25" s="1"/>
  <c r="O10" i="25"/>
  <c r="P10" i="25" s="1"/>
  <c r="O9" i="25"/>
  <c r="P9" i="25" s="1"/>
  <c r="O8" i="25"/>
  <c r="P8" i="25" s="1"/>
  <c r="O10" i="76"/>
  <c r="P10" i="76" s="1"/>
  <c r="O17" i="31"/>
  <c r="P17" i="31" s="1"/>
  <c r="O16" i="31"/>
  <c r="P16" i="31" s="1"/>
  <c r="O15" i="31"/>
  <c r="P15" i="31" s="1"/>
  <c r="O14" i="31"/>
  <c r="P14" i="31" s="1"/>
  <c r="O13" i="31"/>
  <c r="P13" i="31" s="1"/>
  <c r="O12" i="31"/>
  <c r="P12" i="31" s="1"/>
  <c r="O11" i="31"/>
  <c r="P11" i="31" s="1"/>
  <c r="O10" i="31"/>
  <c r="P10" i="31" s="1"/>
  <c r="O9" i="31"/>
  <c r="P9" i="31" s="1"/>
  <c r="O8" i="31"/>
  <c r="P8" i="31" s="1"/>
  <c r="O7" i="31"/>
  <c r="P7" i="31" s="1"/>
  <c r="P106" i="25" l="1"/>
  <c r="K11" i="7" s="1"/>
  <c r="O24" i="31"/>
  <c r="P24" i="31" s="1"/>
  <c r="O25" i="31"/>
  <c r="P25" i="31" s="1"/>
  <c r="O11" i="76"/>
  <c r="P11" i="76" s="1"/>
  <c r="G20" i="76"/>
  <c r="E23" i="7" s="1"/>
  <c r="G106" i="25"/>
  <c r="E11" i="7" s="1"/>
  <c r="O7" i="76"/>
  <c r="P7" i="76" s="1"/>
  <c r="O9" i="76"/>
  <c r="P9" i="76" s="1"/>
  <c r="O8" i="76"/>
  <c r="P8" i="76" s="1"/>
  <c r="O20" i="31"/>
  <c r="P20" i="31" s="1"/>
  <c r="O12" i="76"/>
  <c r="P12" i="76" s="1"/>
  <c r="P28" i="31" l="1"/>
  <c r="K14" i="7" s="1"/>
  <c r="P20" i="76"/>
  <c r="K23" i="7" s="1"/>
  <c r="O31" i="74"/>
  <c r="P31" i="74" s="1"/>
  <c r="O30" i="74"/>
  <c r="P30" i="74" s="1"/>
  <c r="O29" i="74"/>
  <c r="P29" i="74" s="1"/>
  <c r="O28" i="74"/>
  <c r="P28" i="74" s="1"/>
  <c r="O27" i="74"/>
  <c r="P27" i="74" s="1"/>
  <c r="O26" i="74"/>
  <c r="P26" i="74" s="1"/>
  <c r="O25" i="74"/>
  <c r="P25" i="74" s="1"/>
  <c r="O24" i="74"/>
  <c r="P24" i="74" s="1"/>
  <c r="O23" i="74"/>
  <c r="P23" i="74" s="1"/>
  <c r="O22" i="74"/>
  <c r="P22" i="74" s="1"/>
  <c r="O33" i="74"/>
  <c r="P33" i="74" s="1"/>
  <c r="O32" i="74"/>
  <c r="P32" i="74" s="1"/>
  <c r="O18" i="74"/>
  <c r="P18" i="74" s="1"/>
  <c r="O17" i="74"/>
  <c r="P17" i="74" s="1"/>
  <c r="O16" i="74"/>
  <c r="P16" i="74" s="1"/>
  <c r="O15" i="74"/>
  <c r="P15" i="74" s="1"/>
  <c r="O14" i="74"/>
  <c r="P14" i="74" s="1"/>
  <c r="O13" i="74"/>
  <c r="P13" i="74" s="1"/>
  <c r="O12" i="74"/>
  <c r="P12" i="74" s="1"/>
  <c r="O11" i="74"/>
  <c r="P11" i="74" s="1"/>
  <c r="O10" i="74"/>
  <c r="P10" i="74" s="1"/>
  <c r="O9" i="74"/>
  <c r="P9" i="74" s="1"/>
  <c r="O8" i="74"/>
  <c r="P8" i="74" s="1"/>
  <c r="G35" i="74" l="1"/>
  <c r="E22" i="7" s="1"/>
  <c r="O21" i="74"/>
  <c r="P21" i="74" s="1"/>
  <c r="O7" i="74"/>
  <c r="P7" i="74" s="1"/>
  <c r="O41" i="73"/>
  <c r="P41" i="73" s="1"/>
  <c r="O28" i="73"/>
  <c r="P28" i="73" s="1"/>
  <c r="O27" i="73"/>
  <c r="P27" i="73" s="1"/>
  <c r="O25" i="73"/>
  <c r="P25" i="73" s="1"/>
  <c r="O24" i="73"/>
  <c r="P24" i="73" s="1"/>
  <c r="O23" i="73"/>
  <c r="P23" i="73" s="1"/>
  <c r="G44" i="73"/>
  <c r="E21" i="7" s="1"/>
  <c r="O19" i="73"/>
  <c r="P19" i="73" s="1"/>
  <c r="O18" i="73"/>
  <c r="P18" i="73" s="1"/>
  <c r="O17" i="73"/>
  <c r="P17" i="73" s="1"/>
  <c r="O16" i="73"/>
  <c r="P16" i="73" s="1"/>
  <c r="O15" i="73"/>
  <c r="P15" i="73" s="1"/>
  <c r="O14" i="73"/>
  <c r="P14" i="73" s="1"/>
  <c r="O13" i="73"/>
  <c r="P13" i="73" s="1"/>
  <c r="O12" i="73"/>
  <c r="P12" i="73" s="1"/>
  <c r="O11" i="73"/>
  <c r="P11" i="73" s="1"/>
  <c r="O10" i="73"/>
  <c r="P10" i="73" s="1"/>
  <c r="O9" i="73"/>
  <c r="P9" i="73" s="1"/>
  <c r="O8" i="73"/>
  <c r="P8" i="73" s="1"/>
  <c r="O19" i="74" l="1"/>
  <c r="P19" i="74" s="1"/>
  <c r="P35" i="74" s="1"/>
  <c r="K22" i="7" s="1"/>
  <c r="O20" i="73"/>
  <c r="P20" i="73" s="1"/>
  <c r="O26" i="73"/>
  <c r="P26" i="73" s="1"/>
  <c r="P44" i="73" l="1"/>
  <c r="K21" i="7" s="1"/>
  <c r="L22" i="67"/>
  <c r="M22" i="67" s="1"/>
  <c r="I22" i="67"/>
  <c r="J22" i="67" s="1"/>
  <c r="F22" i="67"/>
  <c r="G22" i="67" s="1"/>
  <c r="P21" i="67"/>
  <c r="O22" i="67" s="1"/>
  <c r="P22" i="67" s="1"/>
  <c r="O45" i="45"/>
  <c r="P45" i="45" s="1"/>
  <c r="O44" i="45"/>
  <c r="P44" i="45" s="1"/>
  <c r="O43" i="45"/>
  <c r="P43" i="45" s="1"/>
  <c r="O42" i="45"/>
  <c r="P42" i="45" s="1"/>
  <c r="O41" i="45"/>
  <c r="P41" i="45" s="1"/>
  <c r="O40" i="45"/>
  <c r="P40" i="45" s="1"/>
  <c r="O39" i="45"/>
  <c r="P39" i="45" s="1"/>
  <c r="O38" i="45"/>
  <c r="P38" i="45" s="1"/>
  <c r="O37" i="45"/>
  <c r="P37" i="45" s="1"/>
  <c r="O36" i="45"/>
  <c r="P36" i="45" s="1"/>
  <c r="O35" i="45"/>
  <c r="P35" i="45" s="1"/>
  <c r="O34" i="45"/>
  <c r="P34" i="45" s="1"/>
  <c r="O33" i="45"/>
  <c r="P33" i="45" s="1"/>
  <c r="O32" i="45"/>
  <c r="P32" i="45" s="1"/>
  <c r="O31" i="45"/>
  <c r="P31" i="45" s="1"/>
  <c r="O30" i="45"/>
  <c r="P30" i="45" s="1"/>
  <c r="O29" i="45"/>
  <c r="P29" i="45" s="1"/>
  <c r="O28" i="45"/>
  <c r="P28" i="45" s="1"/>
  <c r="O27" i="45"/>
  <c r="P27" i="45" s="1"/>
  <c r="O25" i="45"/>
  <c r="P25" i="45" s="1"/>
  <c r="O24" i="45"/>
  <c r="P24" i="45" s="1"/>
  <c r="O23" i="45"/>
  <c r="P23" i="45" s="1"/>
  <c r="O22" i="45"/>
  <c r="P22" i="45" s="1"/>
  <c r="O21" i="45"/>
  <c r="P21" i="45" s="1"/>
  <c r="O20" i="45"/>
  <c r="P20" i="45" s="1"/>
  <c r="O19" i="45"/>
  <c r="P19" i="45" s="1"/>
  <c r="O18" i="45"/>
  <c r="P18" i="45" s="1"/>
  <c r="O17" i="45"/>
  <c r="P17" i="45" s="1"/>
  <c r="O16" i="45"/>
  <c r="P16" i="45" s="1"/>
  <c r="O15" i="45"/>
  <c r="P15" i="45" s="1"/>
  <c r="O14" i="45"/>
  <c r="P14" i="45" s="1"/>
  <c r="O13" i="45"/>
  <c r="P13" i="45" s="1"/>
  <c r="O12" i="45"/>
  <c r="P12" i="45" s="1"/>
  <c r="O11" i="45"/>
  <c r="P11" i="45" s="1"/>
  <c r="O10" i="45"/>
  <c r="P10" i="45" s="1"/>
  <c r="O9" i="45"/>
  <c r="P9" i="45" s="1"/>
  <c r="O8" i="45"/>
  <c r="P8" i="45" s="1"/>
  <c r="O7" i="45" l="1"/>
  <c r="P7" i="45" s="1"/>
  <c r="F19" i="68" l="1"/>
  <c r="G19" i="68" s="1"/>
  <c r="P18" i="68"/>
  <c r="O19" i="68" s="1"/>
  <c r="P19" i="68" s="1"/>
  <c r="L17" i="68"/>
  <c r="M17" i="68" s="1"/>
  <c r="I17" i="68"/>
  <c r="J17" i="68" s="1"/>
  <c r="F17" i="68"/>
  <c r="G17" i="68" s="1"/>
  <c r="P16" i="68"/>
  <c r="O17" i="68" s="1"/>
  <c r="P17" i="68" s="1"/>
  <c r="L15" i="68"/>
  <c r="M15" i="68" s="1"/>
  <c r="I15" i="68"/>
  <c r="J15" i="68" s="1"/>
  <c r="F15" i="68"/>
  <c r="G15" i="68" s="1"/>
  <c r="P14" i="68"/>
  <c r="O15" i="68" s="1"/>
  <c r="P15" i="68" s="1"/>
  <c r="L13" i="68"/>
  <c r="M13" i="68" s="1"/>
  <c r="I13" i="68"/>
  <c r="J13" i="68" s="1"/>
  <c r="F13" i="68"/>
  <c r="G13" i="68" s="1"/>
  <c r="P12" i="68"/>
  <c r="O13" i="68" s="1"/>
  <c r="P13" i="68" s="1"/>
  <c r="L11" i="68"/>
  <c r="M11" i="68" s="1"/>
  <c r="I11" i="68"/>
  <c r="J11" i="68" s="1"/>
  <c r="F11" i="68"/>
  <c r="G11" i="68" s="1"/>
  <c r="P10" i="68"/>
  <c r="O11" i="68" s="1"/>
  <c r="P11" i="68" s="1"/>
  <c r="P7" i="68"/>
  <c r="P18" i="67"/>
  <c r="P91" i="66"/>
  <c r="P72" i="66"/>
  <c r="L133" i="66"/>
  <c r="M133" i="66" s="1"/>
  <c r="L130" i="66"/>
  <c r="M130" i="66" s="1"/>
  <c r="L128" i="66"/>
  <c r="M128" i="66" s="1"/>
  <c r="L125" i="66"/>
  <c r="M125" i="66" s="1"/>
  <c r="L122" i="66"/>
  <c r="M122" i="66" s="1"/>
  <c r="L120" i="66"/>
  <c r="M120" i="66" s="1"/>
  <c r="L112" i="66"/>
  <c r="M112" i="66" s="1"/>
  <c r="L110" i="66"/>
  <c r="M110" i="66" s="1"/>
  <c r="L108" i="66"/>
  <c r="M108" i="66" s="1"/>
  <c r="L106" i="66"/>
  <c r="M106" i="66" s="1"/>
  <c r="L104" i="66"/>
  <c r="M104" i="66" s="1"/>
  <c r="L92" i="66"/>
  <c r="M92" i="66" s="1"/>
  <c r="L89" i="66"/>
  <c r="M89" i="66" s="1"/>
  <c r="L86" i="66"/>
  <c r="M86" i="66" s="1"/>
  <c r="L84" i="66"/>
  <c r="M84" i="66" s="1"/>
  <c r="L82" i="66"/>
  <c r="M82" i="66" s="1"/>
  <c r="L79" i="66"/>
  <c r="M79" i="66" s="1"/>
  <c r="L73" i="66"/>
  <c r="M73" i="66" s="1"/>
  <c r="L70" i="66"/>
  <c r="M70" i="66" s="1"/>
  <c r="L67" i="66"/>
  <c r="M67" i="66" s="1"/>
  <c r="L64" i="66"/>
  <c r="M64" i="66" s="1"/>
  <c r="L61" i="66"/>
  <c r="M61" i="66" s="1"/>
  <c r="L59" i="66"/>
  <c r="M59" i="66" s="1"/>
  <c r="L56" i="66"/>
  <c r="M56" i="66" s="1"/>
  <c r="L54" i="66"/>
  <c r="M54" i="66" s="1"/>
  <c r="L52" i="66"/>
  <c r="M52" i="66" s="1"/>
  <c r="L49" i="66"/>
  <c r="M49" i="66" s="1"/>
  <c r="L47" i="66"/>
  <c r="M47" i="66" s="1"/>
  <c r="L45" i="66"/>
  <c r="M45" i="66" s="1"/>
  <c r="L42" i="66"/>
  <c r="M42" i="66" s="1"/>
  <c r="L39" i="66"/>
  <c r="M39" i="66" s="1"/>
  <c r="L36" i="66"/>
  <c r="M36" i="66" s="1"/>
  <c r="L34" i="66"/>
  <c r="M34" i="66" s="1"/>
  <c r="L32" i="66"/>
  <c r="M32" i="66" s="1"/>
  <c r="L29" i="66"/>
  <c r="M29" i="66" s="1"/>
  <c r="L27" i="66"/>
  <c r="M27" i="66" s="1"/>
  <c r="L19" i="66"/>
  <c r="M19" i="66" s="1"/>
  <c r="L14" i="66"/>
  <c r="M14" i="66" s="1"/>
  <c r="L12" i="66"/>
  <c r="M12" i="66" s="1"/>
  <c r="L10" i="66"/>
  <c r="M10" i="66" s="1"/>
  <c r="L8" i="66"/>
  <c r="M8" i="66" s="1"/>
  <c r="O15" i="50"/>
  <c r="P15" i="50" s="1"/>
  <c r="O12" i="27" l="1"/>
  <c r="P12" i="27" s="1"/>
  <c r="O8" i="68" l="1"/>
  <c r="P8" i="68" s="1"/>
  <c r="P32" i="68" s="1"/>
  <c r="K35" i="7" s="1"/>
  <c r="O8" i="57"/>
  <c r="P8" i="57" s="1"/>
  <c r="P10" i="57" s="1"/>
  <c r="K34" i="7" s="1"/>
  <c r="O48" i="50"/>
  <c r="P48" i="50" s="1"/>
  <c r="O47" i="50"/>
  <c r="P47" i="50" s="1"/>
  <c r="O35" i="50"/>
  <c r="P35" i="50" s="1"/>
  <c r="O34" i="50"/>
  <c r="P34" i="50" s="1"/>
  <c r="O33" i="50"/>
  <c r="P33" i="50" s="1"/>
  <c r="O31" i="50"/>
  <c r="P31" i="50" s="1"/>
  <c r="O30" i="50"/>
  <c r="P30" i="50" s="1"/>
  <c r="O29" i="50"/>
  <c r="P29" i="50" s="1"/>
  <c r="O27" i="50"/>
  <c r="P27" i="50" s="1"/>
  <c r="O26" i="50"/>
  <c r="P26" i="50" s="1"/>
  <c r="O20" i="50"/>
  <c r="P20" i="50" s="1"/>
  <c r="O19" i="50"/>
  <c r="P19" i="50" s="1"/>
  <c r="O18" i="50"/>
  <c r="P18" i="50" s="1"/>
  <c r="O14" i="50"/>
  <c r="P14" i="50" s="1"/>
  <c r="O13" i="50"/>
  <c r="P13" i="50" s="1"/>
  <c r="O12" i="50"/>
  <c r="P12" i="50" s="1"/>
  <c r="O11" i="50"/>
  <c r="P11" i="50" s="1"/>
  <c r="O10" i="50"/>
  <c r="P10" i="50" s="1"/>
  <c r="O9" i="50"/>
  <c r="P9" i="50" s="1"/>
  <c r="O8" i="50"/>
  <c r="P8" i="50" s="1"/>
  <c r="O7" i="50"/>
  <c r="P7" i="50" s="1"/>
  <c r="O17" i="48"/>
  <c r="P17" i="48" s="1"/>
  <c r="O16" i="48"/>
  <c r="P16" i="48" s="1"/>
  <c r="O15" i="48"/>
  <c r="P15" i="48" s="1"/>
  <c r="O14" i="48"/>
  <c r="P14" i="48" s="1"/>
  <c r="O13" i="48"/>
  <c r="P13" i="48" s="1"/>
  <c r="O11" i="48"/>
  <c r="P11" i="48" s="1"/>
  <c r="O10" i="48"/>
  <c r="P10" i="48" s="1"/>
  <c r="O8" i="48"/>
  <c r="P8" i="48" s="1"/>
  <c r="O7" i="48"/>
  <c r="P7" i="48" s="1"/>
  <c r="O19" i="67"/>
  <c r="P19" i="67" s="1"/>
  <c r="P52" i="67" s="1"/>
  <c r="O8" i="47"/>
  <c r="P8" i="47" s="1"/>
  <c r="P10" i="47" s="1"/>
  <c r="K29" i="7" s="1"/>
  <c r="O58" i="45"/>
  <c r="P58" i="45" s="1"/>
  <c r="O57" i="45"/>
  <c r="P57" i="45" s="1"/>
  <c r="O56" i="45"/>
  <c r="P56" i="45" s="1"/>
  <c r="O55" i="45"/>
  <c r="P55" i="45" s="1"/>
  <c r="O54" i="45"/>
  <c r="P54" i="45" s="1"/>
  <c r="O53" i="45"/>
  <c r="P53" i="45" s="1"/>
  <c r="O52" i="45"/>
  <c r="P52" i="45" s="1"/>
  <c r="O51" i="45"/>
  <c r="P51" i="45" s="1"/>
  <c r="O50" i="45"/>
  <c r="P50" i="45" s="1"/>
  <c r="O49" i="45"/>
  <c r="P49" i="45" s="1"/>
  <c r="O48" i="45"/>
  <c r="P48" i="45" s="1"/>
  <c r="O46" i="45"/>
  <c r="P46" i="45" s="1"/>
  <c r="O15" i="41"/>
  <c r="P15" i="41" s="1"/>
  <c r="O14" i="41"/>
  <c r="P14" i="41" s="1"/>
  <c r="O10" i="41"/>
  <c r="P10" i="41" s="1"/>
  <c r="O9" i="41"/>
  <c r="P9" i="41" s="1"/>
  <c r="O8" i="41"/>
  <c r="P8" i="41" s="1"/>
  <c r="O7" i="41"/>
  <c r="P7" i="41" s="1"/>
  <c r="O17" i="39"/>
  <c r="P17" i="39" s="1"/>
  <c r="O16" i="39"/>
  <c r="P16" i="39" s="1"/>
  <c r="O15" i="39"/>
  <c r="P15" i="39" s="1"/>
  <c r="O13" i="39"/>
  <c r="P13" i="39" s="1"/>
  <c r="O10" i="39"/>
  <c r="P10" i="39" s="1"/>
  <c r="O7" i="39"/>
  <c r="P7" i="39" s="1"/>
  <c r="P132" i="66"/>
  <c r="O133" i="66" s="1"/>
  <c r="P133" i="66" s="1"/>
  <c r="P129" i="66"/>
  <c r="P127" i="66"/>
  <c r="P124" i="66"/>
  <c r="P121" i="66"/>
  <c r="P119" i="66"/>
  <c r="O92" i="66"/>
  <c r="P92" i="66" s="1"/>
  <c r="P88" i="66"/>
  <c r="O89" i="66" s="1"/>
  <c r="P89" i="66" s="1"/>
  <c r="P85" i="66"/>
  <c r="P83" i="66"/>
  <c r="P81" i="66"/>
  <c r="P78" i="66"/>
  <c r="O73" i="66"/>
  <c r="P73" i="66" s="1"/>
  <c r="P69" i="66"/>
  <c r="P66" i="66"/>
  <c r="O67" i="66" s="1"/>
  <c r="P67" i="66" s="1"/>
  <c r="P63" i="66"/>
  <c r="P60" i="66"/>
  <c r="P58" i="66"/>
  <c r="P55" i="66"/>
  <c r="P53" i="66"/>
  <c r="P51" i="66"/>
  <c r="P48" i="66"/>
  <c r="P46" i="66"/>
  <c r="P44" i="66"/>
  <c r="P41" i="66"/>
  <c r="O42" i="66" s="1"/>
  <c r="P42" i="66" s="1"/>
  <c r="P38" i="66"/>
  <c r="P35" i="66"/>
  <c r="P33" i="66"/>
  <c r="P31" i="66"/>
  <c r="P97" i="66"/>
  <c r="O98" i="66" s="1"/>
  <c r="P98" i="66" s="1"/>
  <c r="P28" i="66"/>
  <c r="O29" i="66" s="1"/>
  <c r="P29" i="66" s="1"/>
  <c r="O27" i="66"/>
  <c r="P27" i="66" s="1"/>
  <c r="O24" i="66"/>
  <c r="P24" i="66" s="1"/>
  <c r="O22" i="66"/>
  <c r="P22" i="66" s="1"/>
  <c r="O14" i="66"/>
  <c r="P14" i="66" s="1"/>
  <c r="O12" i="66"/>
  <c r="P12" i="66" s="1"/>
  <c r="O10" i="66"/>
  <c r="P10" i="66" s="1"/>
  <c r="O8" i="38"/>
  <c r="P8" i="38" s="1"/>
  <c r="P10" i="38" s="1"/>
  <c r="K18" i="7" s="1"/>
  <c r="O74" i="36"/>
  <c r="P74" i="36" s="1"/>
  <c r="O71" i="36"/>
  <c r="P71" i="36" s="1"/>
  <c r="O53" i="36"/>
  <c r="P53" i="36" s="1"/>
  <c r="O52" i="36"/>
  <c r="P52" i="36" s="1"/>
  <c r="O51" i="36"/>
  <c r="P51" i="36" s="1"/>
  <c r="O49" i="36"/>
  <c r="P49" i="36" s="1"/>
  <c r="O48" i="36"/>
  <c r="P48" i="36" s="1"/>
  <c r="O47" i="36"/>
  <c r="P47" i="36" s="1"/>
  <c r="O46" i="36"/>
  <c r="P46" i="36" s="1"/>
  <c r="O45" i="36"/>
  <c r="P45" i="36" s="1"/>
  <c r="O44" i="36"/>
  <c r="P44" i="36" s="1"/>
  <c r="O43" i="36"/>
  <c r="P43" i="36" s="1"/>
  <c r="O42" i="36"/>
  <c r="P42" i="36" s="1"/>
  <c r="O41" i="36"/>
  <c r="P41" i="36" s="1"/>
  <c r="O40" i="36"/>
  <c r="P40" i="36" s="1"/>
  <c r="O39" i="36"/>
  <c r="P39" i="36" s="1"/>
  <c r="O38" i="36"/>
  <c r="P38" i="36" s="1"/>
  <c r="O37" i="36"/>
  <c r="P37" i="36" s="1"/>
  <c r="O36" i="36"/>
  <c r="P36" i="36" s="1"/>
  <c r="O35" i="36"/>
  <c r="P35" i="36" s="1"/>
  <c r="O34" i="36"/>
  <c r="P34" i="36" s="1"/>
  <c r="O33" i="36"/>
  <c r="P33" i="36" s="1"/>
  <c r="O32" i="36"/>
  <c r="P32" i="36" s="1"/>
  <c r="O31" i="36"/>
  <c r="P31" i="36" s="1"/>
  <c r="O30" i="36"/>
  <c r="P30" i="36" s="1"/>
  <c r="O29" i="36"/>
  <c r="P29" i="36" s="1"/>
  <c r="O28" i="36"/>
  <c r="P28" i="36" s="1"/>
  <c r="O27" i="36"/>
  <c r="P27" i="36" s="1"/>
  <c r="O26" i="36"/>
  <c r="P26" i="36" s="1"/>
  <c r="O25" i="36"/>
  <c r="P25" i="36" s="1"/>
  <c r="O24" i="36"/>
  <c r="P24" i="36" s="1"/>
  <c r="O23" i="36"/>
  <c r="P23" i="36" s="1"/>
  <c r="O22" i="36"/>
  <c r="P22" i="36" s="1"/>
  <c r="O21" i="36"/>
  <c r="P21" i="36" s="1"/>
  <c r="O20" i="36"/>
  <c r="P20" i="36" s="1"/>
  <c r="O19" i="36"/>
  <c r="P19" i="36" s="1"/>
  <c r="O18" i="36"/>
  <c r="P18" i="36" s="1"/>
  <c r="O17" i="36"/>
  <c r="P17" i="36" s="1"/>
  <c r="O16" i="36"/>
  <c r="P16" i="36" s="1"/>
  <c r="O15" i="36"/>
  <c r="P15" i="36" s="1"/>
  <c r="O14" i="36"/>
  <c r="P14" i="36" s="1"/>
  <c r="O13" i="36"/>
  <c r="P13" i="36" s="1"/>
  <c r="O12" i="36"/>
  <c r="P12" i="36" s="1"/>
  <c r="O11" i="36"/>
  <c r="P11" i="36" s="1"/>
  <c r="O10" i="36"/>
  <c r="P10" i="36" s="1"/>
  <c r="O9" i="36"/>
  <c r="P9" i="36" s="1"/>
  <c r="O8" i="36"/>
  <c r="P8" i="36" s="1"/>
  <c r="O7" i="36"/>
  <c r="P7" i="36" s="1"/>
  <c r="O45" i="34"/>
  <c r="P45" i="34" s="1"/>
  <c r="O40" i="34"/>
  <c r="P40" i="34" s="1"/>
  <c r="O39" i="34"/>
  <c r="P39" i="34" s="1"/>
  <c r="O38" i="34"/>
  <c r="P38" i="34" s="1"/>
  <c r="O37" i="34"/>
  <c r="P37" i="34" s="1"/>
  <c r="O36" i="34"/>
  <c r="P36" i="34" s="1"/>
  <c r="O35" i="34"/>
  <c r="P35" i="34" s="1"/>
  <c r="O34" i="34"/>
  <c r="P34" i="34" s="1"/>
  <c r="O33" i="34"/>
  <c r="P33" i="34" s="1"/>
  <c r="O32" i="34"/>
  <c r="P32" i="34" s="1"/>
  <c r="O31" i="34"/>
  <c r="P31" i="34" s="1"/>
  <c r="O29" i="34"/>
  <c r="P29" i="34" s="1"/>
  <c r="O28" i="34"/>
  <c r="P28" i="34" s="1"/>
  <c r="O24" i="34"/>
  <c r="P24" i="34" s="1"/>
  <c r="O19" i="34"/>
  <c r="P19" i="34" s="1"/>
  <c r="O18" i="34"/>
  <c r="P18" i="34" s="1"/>
  <c r="O17" i="34"/>
  <c r="P17" i="34" s="1"/>
  <c r="O16" i="34"/>
  <c r="P16" i="34" s="1"/>
  <c r="O15" i="34"/>
  <c r="P15" i="34" s="1"/>
  <c r="O14" i="34"/>
  <c r="P14" i="34" s="1"/>
  <c r="O13" i="34"/>
  <c r="P13" i="34" s="1"/>
  <c r="O12" i="34"/>
  <c r="P12" i="34" s="1"/>
  <c r="O11" i="34"/>
  <c r="P11" i="34" s="1"/>
  <c r="O10" i="34"/>
  <c r="P10" i="34" s="1"/>
  <c r="O8" i="34"/>
  <c r="P8" i="34" s="1"/>
  <c r="O7" i="34"/>
  <c r="P7" i="34" s="1"/>
  <c r="O68" i="32"/>
  <c r="P68" i="32" s="1"/>
  <c r="O67" i="32"/>
  <c r="P67" i="32" s="1"/>
  <c r="O66" i="32"/>
  <c r="P66" i="32" s="1"/>
  <c r="O65" i="32"/>
  <c r="P65" i="32" s="1"/>
  <c r="O64" i="32"/>
  <c r="P64" i="32" s="1"/>
  <c r="O63" i="32"/>
  <c r="P63" i="32" s="1"/>
  <c r="O62" i="32"/>
  <c r="P62" i="32" s="1"/>
  <c r="O61" i="32"/>
  <c r="P61" i="32" s="1"/>
  <c r="O60" i="32"/>
  <c r="P60" i="32" s="1"/>
  <c r="O59" i="32"/>
  <c r="P59" i="32" s="1"/>
  <c r="O58" i="32"/>
  <c r="P58" i="32" s="1"/>
  <c r="O57" i="32"/>
  <c r="P57" i="32" s="1"/>
  <c r="O56" i="32"/>
  <c r="P56" i="32" s="1"/>
  <c r="O55" i="32"/>
  <c r="P55" i="32" s="1"/>
  <c r="O54" i="32"/>
  <c r="P54" i="32" s="1"/>
  <c r="O53" i="32"/>
  <c r="P53" i="32" s="1"/>
  <c r="O52" i="32"/>
  <c r="P52" i="32" s="1"/>
  <c r="O51" i="32"/>
  <c r="P51" i="32" s="1"/>
  <c r="O50" i="32"/>
  <c r="P50" i="32" s="1"/>
  <c r="O49" i="32"/>
  <c r="P49" i="32" s="1"/>
  <c r="O48" i="32"/>
  <c r="P48" i="32" s="1"/>
  <c r="O47" i="32"/>
  <c r="P47" i="32" s="1"/>
  <c r="O46" i="32"/>
  <c r="P46" i="32" s="1"/>
  <c r="O45" i="32"/>
  <c r="P45" i="32" s="1"/>
  <c r="O44" i="32"/>
  <c r="P44" i="32" s="1"/>
  <c r="O43" i="32"/>
  <c r="P43" i="32" s="1"/>
  <c r="O42" i="32"/>
  <c r="P42" i="32" s="1"/>
  <c r="O41" i="32"/>
  <c r="P41" i="32" s="1"/>
  <c r="O40" i="32"/>
  <c r="P40" i="32" s="1"/>
  <c r="O39" i="32"/>
  <c r="P39" i="32" s="1"/>
  <c r="O38" i="32"/>
  <c r="P38" i="32" s="1"/>
  <c r="O37" i="32"/>
  <c r="P37" i="32" s="1"/>
  <c r="O36" i="32"/>
  <c r="P36" i="32" s="1"/>
  <c r="O35" i="32"/>
  <c r="P35" i="32" s="1"/>
  <c r="O34" i="32"/>
  <c r="P34" i="32" s="1"/>
  <c r="O33" i="32"/>
  <c r="P33" i="32" s="1"/>
  <c r="O32" i="32"/>
  <c r="P32" i="32" s="1"/>
  <c r="O31" i="32"/>
  <c r="P31" i="32" s="1"/>
  <c r="O30" i="32"/>
  <c r="P30" i="32" s="1"/>
  <c r="O29" i="32"/>
  <c r="P29" i="32" s="1"/>
  <c r="O28" i="32"/>
  <c r="P28" i="32" s="1"/>
  <c r="O27" i="32"/>
  <c r="P27" i="32" s="1"/>
  <c r="O26" i="32"/>
  <c r="P26" i="32" s="1"/>
  <c r="O25" i="32"/>
  <c r="P25" i="32" s="1"/>
  <c r="O24" i="32"/>
  <c r="P24" i="32" s="1"/>
  <c r="O23" i="32"/>
  <c r="P23" i="32" s="1"/>
  <c r="O20" i="32"/>
  <c r="P20" i="32" s="1"/>
  <c r="O19" i="32"/>
  <c r="P19" i="32" s="1"/>
  <c r="O17" i="32"/>
  <c r="P17" i="32" s="1"/>
  <c r="O16" i="32"/>
  <c r="P16" i="32" s="1"/>
  <c r="O15" i="32"/>
  <c r="P15" i="32" s="1"/>
  <c r="O14" i="32"/>
  <c r="P14" i="32" s="1"/>
  <c r="O13" i="32"/>
  <c r="P13" i="32" s="1"/>
  <c r="O12" i="32"/>
  <c r="P12" i="32" s="1"/>
  <c r="O11" i="32"/>
  <c r="P11" i="32" s="1"/>
  <c r="O10" i="32"/>
  <c r="P10" i="32" s="1"/>
  <c r="O9" i="32"/>
  <c r="P9" i="32" s="1"/>
  <c r="O8" i="32"/>
  <c r="P8" i="32" s="1"/>
  <c r="O6" i="32"/>
  <c r="P6" i="32" s="1"/>
  <c r="O8" i="29"/>
  <c r="P8" i="29" s="1"/>
  <c r="O7" i="29"/>
  <c r="P7" i="29" s="1"/>
  <c r="O158" i="27"/>
  <c r="P158" i="27" s="1"/>
  <c r="O157" i="27"/>
  <c r="P157" i="27" s="1"/>
  <c r="O156" i="27"/>
  <c r="P156" i="27" s="1"/>
  <c r="O155" i="27"/>
  <c r="P155" i="27" s="1"/>
  <c r="O154" i="27"/>
  <c r="P154" i="27" s="1"/>
  <c r="O153" i="27"/>
  <c r="P153" i="27" s="1"/>
  <c r="O152" i="27"/>
  <c r="P152" i="27" s="1"/>
  <c r="O151" i="27"/>
  <c r="P151" i="27" s="1"/>
  <c r="O150" i="27"/>
  <c r="P150" i="27" s="1"/>
  <c r="O149" i="27"/>
  <c r="P149" i="27" s="1"/>
  <c r="O148" i="27"/>
  <c r="P148" i="27" s="1"/>
  <c r="O146" i="27"/>
  <c r="P146" i="27" s="1"/>
  <c r="O145" i="27"/>
  <c r="P145" i="27" s="1"/>
  <c r="O144" i="27"/>
  <c r="P144" i="27" s="1"/>
  <c r="O143" i="27"/>
  <c r="P143" i="27" s="1"/>
  <c r="O142" i="27"/>
  <c r="P142" i="27" s="1"/>
  <c r="O141" i="27"/>
  <c r="P141" i="27" s="1"/>
  <c r="O140" i="27"/>
  <c r="P140" i="27" s="1"/>
  <c r="O139" i="27"/>
  <c r="P139" i="27" s="1"/>
  <c r="O138" i="27"/>
  <c r="P138" i="27" s="1"/>
  <c r="O137" i="27"/>
  <c r="P137" i="27" s="1"/>
  <c r="O136" i="27"/>
  <c r="P136" i="27" s="1"/>
  <c r="O134" i="27"/>
  <c r="P134" i="27" s="1"/>
  <c r="O133" i="27"/>
  <c r="P133" i="27" s="1"/>
  <c r="O132" i="27"/>
  <c r="P132" i="27" s="1"/>
  <c r="O131" i="27"/>
  <c r="P131" i="27" s="1"/>
  <c r="O130" i="27"/>
  <c r="P130" i="27" s="1"/>
  <c r="O129" i="27"/>
  <c r="P129" i="27" s="1"/>
  <c r="O128" i="27"/>
  <c r="P128" i="27" s="1"/>
  <c r="O127" i="27"/>
  <c r="P127" i="27" s="1"/>
  <c r="O126" i="27"/>
  <c r="P126" i="27" s="1"/>
  <c r="O125" i="27"/>
  <c r="P125" i="27" s="1"/>
  <c r="O124" i="27"/>
  <c r="P124" i="27" s="1"/>
  <c r="O122" i="27"/>
  <c r="P122" i="27" s="1"/>
  <c r="O121" i="27"/>
  <c r="P121" i="27" s="1"/>
  <c r="O120" i="27"/>
  <c r="P120" i="27" s="1"/>
  <c r="O119" i="27"/>
  <c r="P119" i="27" s="1"/>
  <c r="O118" i="27"/>
  <c r="P118" i="27" s="1"/>
  <c r="O117" i="27"/>
  <c r="P117" i="27" s="1"/>
  <c r="O116" i="27"/>
  <c r="P116" i="27" s="1"/>
  <c r="O115" i="27"/>
  <c r="P115" i="27" s="1"/>
  <c r="O114" i="27"/>
  <c r="P114" i="27" s="1"/>
  <c r="O113" i="27"/>
  <c r="P113" i="27" s="1"/>
  <c r="O112" i="27"/>
  <c r="P112" i="27" s="1"/>
  <c r="O110" i="27"/>
  <c r="P110" i="27" s="1"/>
  <c r="O109" i="27"/>
  <c r="P109" i="27" s="1"/>
  <c r="O108" i="27"/>
  <c r="P108" i="27" s="1"/>
  <c r="O107" i="27"/>
  <c r="P107" i="27" s="1"/>
  <c r="O106" i="27"/>
  <c r="P106" i="27" s="1"/>
  <c r="O105" i="27"/>
  <c r="P105" i="27" s="1"/>
  <c r="O104" i="27"/>
  <c r="P104" i="27" s="1"/>
  <c r="O103" i="27"/>
  <c r="P103" i="27" s="1"/>
  <c r="O102" i="27"/>
  <c r="P102" i="27" s="1"/>
  <c r="O101" i="27"/>
  <c r="P101" i="27" s="1"/>
  <c r="O100" i="27"/>
  <c r="P100" i="27" s="1"/>
  <c r="O98" i="27"/>
  <c r="P98" i="27" s="1"/>
  <c r="O97" i="27"/>
  <c r="P97" i="27" s="1"/>
  <c r="O96" i="27"/>
  <c r="P96" i="27" s="1"/>
  <c r="O95" i="27"/>
  <c r="P95" i="27" s="1"/>
  <c r="O94" i="27"/>
  <c r="P94" i="27" s="1"/>
  <c r="O93" i="27"/>
  <c r="P93" i="27" s="1"/>
  <c r="O92" i="27"/>
  <c r="P92" i="27" s="1"/>
  <c r="O91" i="27"/>
  <c r="P91" i="27" s="1"/>
  <c r="O90" i="27"/>
  <c r="P90" i="27" s="1"/>
  <c r="O89" i="27"/>
  <c r="P89" i="27" s="1"/>
  <c r="O88" i="27"/>
  <c r="P88" i="27" s="1"/>
  <c r="O86" i="27"/>
  <c r="P86" i="27" s="1"/>
  <c r="O85" i="27"/>
  <c r="P85" i="27" s="1"/>
  <c r="O84" i="27"/>
  <c r="P84" i="27" s="1"/>
  <c r="O83" i="27"/>
  <c r="P83" i="27" s="1"/>
  <c r="O82" i="27"/>
  <c r="P82" i="27" s="1"/>
  <c r="O81" i="27"/>
  <c r="P81" i="27" s="1"/>
  <c r="O80" i="27"/>
  <c r="P80" i="27" s="1"/>
  <c r="O79" i="27"/>
  <c r="P79" i="27" s="1"/>
  <c r="O78" i="27"/>
  <c r="P78" i="27" s="1"/>
  <c r="O77" i="27"/>
  <c r="P77" i="27" s="1"/>
  <c r="O76" i="27"/>
  <c r="P76" i="27" s="1"/>
  <c r="O56" i="27"/>
  <c r="P56" i="27" s="1"/>
  <c r="O55" i="27"/>
  <c r="P55" i="27" s="1"/>
  <c r="O54" i="27"/>
  <c r="P54" i="27" s="1"/>
  <c r="O52" i="27"/>
  <c r="P52" i="27" s="1"/>
  <c r="O51" i="27"/>
  <c r="P51" i="27" s="1"/>
  <c r="O50" i="27"/>
  <c r="P50" i="27" s="1"/>
  <c r="O48" i="27"/>
  <c r="P48" i="27" s="1"/>
  <c r="O47" i="27"/>
  <c r="P47" i="27" s="1"/>
  <c r="O46" i="27"/>
  <c r="P46" i="27" s="1"/>
  <c r="O44" i="27"/>
  <c r="P44" i="27" s="1"/>
  <c r="O43" i="27"/>
  <c r="P43" i="27" s="1"/>
  <c r="O42" i="27"/>
  <c r="P42" i="27" s="1"/>
  <c r="O39" i="27"/>
  <c r="P39" i="27" s="1"/>
  <c r="O38" i="27"/>
  <c r="P38" i="27" s="1"/>
  <c r="O37" i="27"/>
  <c r="P37" i="27" s="1"/>
  <c r="O35" i="27"/>
  <c r="P35" i="27" s="1"/>
  <c r="O34" i="27"/>
  <c r="P34" i="27" s="1"/>
  <c r="O33" i="27"/>
  <c r="P33" i="27" s="1"/>
  <c r="O31" i="27"/>
  <c r="P31" i="27" s="1"/>
  <c r="O30" i="27"/>
  <c r="P30" i="27" s="1"/>
  <c r="O29" i="27"/>
  <c r="P29" i="27" s="1"/>
  <c r="O26" i="27"/>
  <c r="P26" i="27" s="1"/>
  <c r="O25" i="27"/>
  <c r="P25" i="27" s="1"/>
  <c r="O24" i="27"/>
  <c r="P24" i="27" s="1"/>
  <c r="O23" i="27"/>
  <c r="P23" i="27" s="1"/>
  <c r="O22" i="27"/>
  <c r="P22" i="27" s="1"/>
  <c r="O21" i="27"/>
  <c r="P21" i="27" s="1"/>
  <c r="O19" i="27"/>
  <c r="P19" i="27" s="1"/>
  <c r="O18" i="27"/>
  <c r="P18" i="27" s="1"/>
  <c r="O17" i="27"/>
  <c r="P17" i="27" s="1"/>
  <c r="O16" i="27"/>
  <c r="P16" i="27" s="1"/>
  <c r="O15" i="27"/>
  <c r="P15" i="27" s="1"/>
  <c r="O14" i="27"/>
  <c r="P14" i="27" s="1"/>
  <c r="O11" i="27"/>
  <c r="P11" i="27" s="1"/>
  <c r="O10" i="27"/>
  <c r="P10" i="27" s="1"/>
  <c r="O9" i="27"/>
  <c r="P9" i="27" s="1"/>
  <c r="O7" i="27"/>
  <c r="P7" i="27" s="1"/>
  <c r="O7" i="23"/>
  <c r="P7" i="23" s="1"/>
  <c r="O6" i="23"/>
  <c r="P6" i="23" s="1"/>
  <c r="O53" i="16"/>
  <c r="P53" i="16" s="1"/>
  <c r="O52" i="16"/>
  <c r="P52" i="16" s="1"/>
  <c r="O50" i="16"/>
  <c r="P50" i="16" s="1"/>
  <c r="O49" i="16"/>
  <c r="P49" i="16" s="1"/>
  <c r="O48" i="16"/>
  <c r="P48" i="16" s="1"/>
  <c r="O47" i="16"/>
  <c r="P47" i="16" s="1"/>
  <c r="O46" i="16"/>
  <c r="P46" i="16" s="1"/>
  <c r="O45" i="16"/>
  <c r="P45" i="16" s="1"/>
  <c r="O44" i="16"/>
  <c r="P44" i="16" s="1"/>
  <c r="O43" i="16"/>
  <c r="P43" i="16" s="1"/>
  <c r="O42" i="16"/>
  <c r="P42" i="16" s="1"/>
  <c r="O41" i="16"/>
  <c r="P41" i="16" s="1"/>
  <c r="O40" i="16"/>
  <c r="P40" i="16" s="1"/>
  <c r="O39" i="16"/>
  <c r="P39" i="16" s="1"/>
  <c r="O38" i="16"/>
  <c r="P38" i="16" s="1"/>
  <c r="O37" i="16"/>
  <c r="P37" i="16" s="1"/>
  <c r="O36" i="16"/>
  <c r="P36" i="16" s="1"/>
  <c r="O35" i="16"/>
  <c r="P35" i="16" s="1"/>
  <c r="O34" i="16"/>
  <c r="P34" i="16" s="1"/>
  <c r="O33" i="16"/>
  <c r="P33" i="16" s="1"/>
  <c r="O32" i="16"/>
  <c r="P32" i="16" s="1"/>
  <c r="O31" i="16"/>
  <c r="P31" i="16" s="1"/>
  <c r="O30" i="16"/>
  <c r="P30" i="16" s="1"/>
  <c r="O29" i="16"/>
  <c r="P29" i="16" s="1"/>
  <c r="O28" i="16"/>
  <c r="P28" i="16" s="1"/>
  <c r="O27" i="16"/>
  <c r="P27" i="16" s="1"/>
  <c r="O26" i="16"/>
  <c r="P26" i="16" s="1"/>
  <c r="O25" i="16"/>
  <c r="P25" i="16" s="1"/>
  <c r="O23" i="16"/>
  <c r="P23" i="16" s="1"/>
  <c r="O22" i="16"/>
  <c r="P22" i="16" s="1"/>
  <c r="O20" i="16"/>
  <c r="P20" i="16" s="1"/>
  <c r="O17" i="16"/>
  <c r="P17" i="16" s="1"/>
  <c r="O16" i="16"/>
  <c r="P16" i="16" s="1"/>
  <c r="O10" i="16"/>
  <c r="P10" i="16" s="1"/>
  <c r="O9" i="16"/>
  <c r="P9" i="16" s="1"/>
  <c r="K30" i="7" l="1"/>
  <c r="P17" i="41"/>
  <c r="K25" i="7" s="1"/>
  <c r="P12" i="23"/>
  <c r="K10" i="7" s="1"/>
  <c r="P15" i="29"/>
  <c r="K13" i="7" s="1"/>
  <c r="P19" i="48"/>
  <c r="K31" i="7" s="1"/>
  <c r="P50" i="50"/>
  <c r="K32" i="7" s="1"/>
  <c r="P60" i="45"/>
  <c r="K27" i="7" s="1"/>
  <c r="P161" i="27"/>
  <c r="K12" i="7" s="1"/>
  <c r="P71" i="32"/>
  <c r="K15" i="7" s="1"/>
  <c r="P61" i="16"/>
  <c r="K8" i="7" s="1"/>
  <c r="O39" i="66"/>
  <c r="P39" i="66" s="1"/>
  <c r="O49" i="66"/>
  <c r="P49" i="66" s="1"/>
  <c r="O59" i="66"/>
  <c r="P59" i="66" s="1"/>
  <c r="O70" i="66"/>
  <c r="P70" i="66" s="1"/>
  <c r="O84" i="66"/>
  <c r="P84" i="66" s="1"/>
  <c r="O125" i="66"/>
  <c r="P125" i="66" s="1"/>
  <c r="O32" i="66"/>
  <c r="P32" i="66" s="1"/>
  <c r="O52" i="66"/>
  <c r="P52" i="66" s="1"/>
  <c r="O61" i="66"/>
  <c r="P61" i="66" s="1"/>
  <c r="O86" i="66"/>
  <c r="P86" i="66" s="1"/>
  <c r="O128" i="66"/>
  <c r="P128" i="66" s="1"/>
  <c r="O34" i="66"/>
  <c r="P34" i="66" s="1"/>
  <c r="O45" i="66"/>
  <c r="P45" i="66" s="1"/>
  <c r="O54" i="66"/>
  <c r="P54" i="66" s="1"/>
  <c r="O64" i="66"/>
  <c r="P64" i="66" s="1"/>
  <c r="O79" i="66"/>
  <c r="P79" i="66" s="1"/>
  <c r="O120" i="66"/>
  <c r="P120" i="66" s="1"/>
  <c r="O130" i="66"/>
  <c r="P130" i="66" s="1"/>
  <c r="O36" i="66"/>
  <c r="P36" i="66" s="1"/>
  <c r="O47" i="66"/>
  <c r="P47" i="66" s="1"/>
  <c r="O56" i="66"/>
  <c r="P56" i="66" s="1"/>
  <c r="O82" i="66"/>
  <c r="P82" i="66" s="1"/>
  <c r="O122" i="66"/>
  <c r="P122" i="66" s="1"/>
  <c r="L98" i="66"/>
  <c r="M98" i="66" s="1"/>
  <c r="O8" i="66"/>
  <c r="P8" i="66" s="1"/>
  <c r="L8" i="68"/>
  <c r="M8" i="68" s="1"/>
  <c r="M32" i="68" s="1"/>
  <c r="I35" i="7" s="1"/>
  <c r="I8" i="68"/>
  <c r="J8" i="68" s="1"/>
  <c r="J32" i="68" s="1"/>
  <c r="G35" i="7" s="1"/>
  <c r="F8" i="68"/>
  <c r="G8" i="68" s="1"/>
  <c r="G32" i="68" s="1"/>
  <c r="E35" i="7" s="1"/>
  <c r="L19" i="67"/>
  <c r="M19" i="67" s="1"/>
  <c r="M52" i="67" s="1"/>
  <c r="I30" i="7" s="1"/>
  <c r="I19" i="67"/>
  <c r="J19" i="67" s="1"/>
  <c r="J52" i="67" s="1"/>
  <c r="G30" i="7" s="1"/>
  <c r="F19" i="67"/>
  <c r="G19" i="67" s="1"/>
  <c r="G52" i="67" s="1"/>
  <c r="E30" i="7" s="1"/>
  <c r="L24" i="66"/>
  <c r="M24" i="66" s="1"/>
  <c r="L22" i="66"/>
  <c r="M22" i="66" s="1"/>
  <c r="M160" i="66" l="1"/>
  <c r="I19" i="7" s="1"/>
  <c r="P107" i="66"/>
  <c r="O108" i="66" s="1"/>
  <c r="P108" i="66" s="1"/>
  <c r="P109" i="66"/>
  <c r="O110" i="66" s="1"/>
  <c r="P110" i="66" s="1"/>
  <c r="P103" i="66"/>
  <c r="O104" i="66" s="1"/>
  <c r="P104" i="66" s="1"/>
  <c r="Q104" i="66" s="1"/>
  <c r="P111" i="66"/>
  <c r="O112" i="66" s="1"/>
  <c r="P112" i="66" s="1"/>
  <c r="P105" i="66"/>
  <c r="O106" i="66" s="1"/>
  <c r="P106" i="66" s="1"/>
  <c r="O13" i="56"/>
  <c r="P13" i="56" s="1"/>
  <c r="O12" i="56"/>
  <c r="P12" i="56" s="1"/>
  <c r="O9" i="56"/>
  <c r="P9" i="56" s="1"/>
  <c r="O8" i="56"/>
  <c r="P8" i="56" s="1"/>
  <c r="O7" i="56"/>
  <c r="P7" i="56" s="1"/>
  <c r="P49" i="56" l="1"/>
  <c r="K33" i="7" s="1"/>
  <c r="O14" i="39"/>
  <c r="P14" i="39" s="1"/>
  <c r="O11" i="39"/>
  <c r="P11" i="39" s="1"/>
  <c r="O8" i="39"/>
  <c r="P8" i="39" s="1"/>
  <c r="P19" i="39" l="1"/>
  <c r="K20" i="7" s="1"/>
  <c r="G71" i="32"/>
  <c r="E15" i="7" s="1"/>
  <c r="G10" i="57"/>
  <c r="E34" i="7" s="1"/>
  <c r="G10" i="47"/>
  <c r="E29" i="7" s="1"/>
  <c r="G60" i="45"/>
  <c r="E27" i="7" s="1"/>
  <c r="G17" i="41"/>
  <c r="E25" i="7" s="1"/>
  <c r="O75" i="36"/>
  <c r="P75" i="36" s="1"/>
  <c r="G83" i="36" l="1"/>
  <c r="E17" i="7" s="1"/>
  <c r="G19" i="48"/>
  <c r="E31" i="7" s="1"/>
  <c r="G19" i="39"/>
  <c r="E20" i="7" s="1"/>
  <c r="G15" i="29"/>
  <c r="E13" i="7" s="1"/>
  <c r="G28" i="31" l="1"/>
  <c r="E14" i="7" s="1"/>
  <c r="G10" i="38"/>
  <c r="E18" i="7" s="1"/>
  <c r="G13" i="43"/>
  <c r="E26" i="7" s="1"/>
  <c r="G161" i="27"/>
  <c r="E12" i="7" s="1"/>
  <c r="G12" i="23"/>
  <c r="E10" i="7" s="1"/>
  <c r="G49" i="56"/>
  <c r="E33" i="7" s="1"/>
  <c r="G50" i="50"/>
  <c r="E32" i="7" s="1"/>
  <c r="O72" i="36"/>
  <c r="P72" i="36" s="1"/>
  <c r="O69" i="36"/>
  <c r="P69" i="36" s="1"/>
  <c r="O67" i="36"/>
  <c r="P67" i="36" s="1"/>
  <c r="O66" i="36"/>
  <c r="P66" i="36" s="1"/>
  <c r="O65" i="36"/>
  <c r="P65" i="36" s="1"/>
  <c r="O64" i="36"/>
  <c r="P64" i="36" s="1"/>
  <c r="O63" i="36"/>
  <c r="P63" i="36" s="1"/>
  <c r="O62" i="36"/>
  <c r="P62" i="36" s="1"/>
  <c r="O60" i="36"/>
  <c r="P60" i="36" s="1"/>
  <c r="O59" i="36"/>
  <c r="P59" i="36" s="1"/>
  <c r="O61" i="36"/>
  <c r="P61" i="36" s="1"/>
  <c r="O58" i="36"/>
  <c r="P58" i="36" s="1"/>
  <c r="O57" i="36"/>
  <c r="P57" i="36" s="1"/>
  <c r="O56" i="36"/>
  <c r="P56" i="36" s="1"/>
  <c r="O55" i="36"/>
  <c r="P55" i="36" s="1"/>
  <c r="P83" i="36" l="1"/>
  <c r="K17" i="7" s="1"/>
  <c r="M47" i="34" l="1"/>
  <c r="I16" i="7" s="1"/>
  <c r="I38" i="7" s="1"/>
  <c r="G47" i="34"/>
  <c r="E16" i="7" s="1"/>
  <c r="E38" i="7" s="1"/>
  <c r="J47" i="34"/>
  <c r="G16" i="7" s="1"/>
  <c r="G38" i="7" s="1"/>
  <c r="P47" i="34" l="1"/>
  <c r="K16" i="7" s="1"/>
  <c r="O19" i="66"/>
  <c r="P19" i="66" s="1"/>
  <c r="P160" i="66" s="1"/>
  <c r="K19" i="7" l="1"/>
  <c r="K38" i="7" l="1"/>
  <c r="E9" i="85" l="1"/>
  <c r="E12" i="85" s="1"/>
  <c r="E17" i="85" s="1"/>
</calcChain>
</file>

<file path=xl/sharedStrings.xml><?xml version="1.0" encoding="utf-8"?>
<sst xmlns="http://schemas.openxmlformats.org/spreadsheetml/2006/main" count="2687" uniqueCount="1117">
  <si>
    <t>THE SOUTH AFRICAN NATIONAL</t>
  </si>
  <si>
    <t>ROADS AGENCY SOC LIMITED</t>
  </si>
  <si>
    <t>CONTRACT SANRAL X.002-184-2023/1</t>
  </si>
  <si>
    <t>PROCUREMENT OF THE OPERATIONS AND 
MAINTENANCE OF AN OPEN ROAD TOLLING SYSTEM IN THE GAUTENG PROVINCE, SOUTH AFRICA, AND A NATIONAL TRANSACTION CLEARING HOUSE</t>
  </si>
  <si>
    <t>SEPTEMBER 2020</t>
  </si>
  <si>
    <t>VOLUME 3</t>
  </si>
  <si>
    <t>PART C2</t>
  </si>
  <si>
    <r>
      <t>PRICING DATA</t>
    </r>
    <r>
      <rPr>
        <sz val="12"/>
        <rFont val="Arial"/>
        <family val="2"/>
      </rPr>
      <t> </t>
    </r>
  </si>
  <si>
    <t>PART C2.2.2</t>
  </si>
  <si>
    <t>PART B - CONTRACT: SCHEDULE OF PAYMENTS - OPS</t>
  </si>
  <si>
    <t>CHIEF EXECUTIVE OFFICER</t>
  </si>
  <si>
    <t>SOUTH AFRICAN NATIONAL ROADS AGENCY SOC LIMITED</t>
  </si>
  <si>
    <t>48 TAMBOTIE AVENUE</t>
  </si>
  <si>
    <t>VAL DE GRACE</t>
  </si>
  <si>
    <t>PRETORIA, 0184</t>
  </si>
  <si>
    <t xml:space="preserve">NAME OF TENDERER: </t>
  </si>
  <si>
    <t>Fill in name of Tenderer</t>
  </si>
  <si>
    <t>NOTES TO TENDERER:</t>
  </si>
  <si>
    <t>1)</t>
  </si>
  <si>
    <t>This spreadsheet is the Schedule of Payments.</t>
  </si>
  <si>
    <t>2)</t>
  </si>
  <si>
    <t xml:space="preserve">Only the cells marked yellow </t>
  </si>
  <si>
    <t xml:space="preserve"> shall be filled in by the Tenderer.</t>
  </si>
  <si>
    <t>3)</t>
  </si>
  <si>
    <t>Ensure all rates are rounded to 2 decimals</t>
  </si>
  <si>
    <t>4)</t>
  </si>
  <si>
    <t>Fill in the name of the Tenderer on the "Cover Page" by completing the applicable cell on the bottom of the page.</t>
  </si>
  <si>
    <t>Colour code of Tabs:</t>
  </si>
  <si>
    <t xml:space="preserve"> Series B: Operation Service Schedule of Payments</t>
  </si>
  <si>
    <t xml:space="preserve">Series B: Summary of Schedule of Payments for Operation Service </t>
  </si>
  <si>
    <t xml:space="preserve"> Series A &amp; B: Summary of Pricing Schedule for Design-Build &amp; Operation Service</t>
  </si>
  <si>
    <t>Each page of the Schedule of Payments must be printed and signed by the Tenderer.</t>
  </si>
  <si>
    <t>5)</t>
  </si>
  <si>
    <t>The Tenderer hereby certifies that this signed copy of the Schedule of Payment is an exact copy of the Schedule of Payment issued to Tenderers, and that no amendments or alterations have been made to this issued version apart from the completion of the required rates.</t>
  </si>
  <si>
    <t>SERIES A &amp; B: SUMMARY OF PRICING SCHEDULE FOR DESIGN-BUILD &amp; OPERATION SERVICE</t>
  </si>
  <si>
    <t>CONTRACT                           TOTALS</t>
  </si>
  <si>
    <t>SECTION</t>
  </si>
  <si>
    <t>SECTION DESCRIPTION</t>
  </si>
  <si>
    <t>AMOUNT (Rand)</t>
  </si>
  <si>
    <t>Series A</t>
  </si>
  <si>
    <t>Tendered Amount for Design-Build Schedule of Payments</t>
  </si>
  <si>
    <t>Series B</t>
  </si>
  <si>
    <t>Tendered Amount for Operation Service Schedule of Payments</t>
  </si>
  <si>
    <t>TENDERED AMOUNT FOR DESIGN-BUILD &amp; OPERATION SERVICE:                                                                                                                                                                                                                     CARRIED FORWARD TO PART C1 SECTION 1 LETTER OF TENDER</t>
  </si>
  <si>
    <t xml:space="preserve">The tenderer hereby confirms the provision of 0.25% of the Contract amount for CSDG Training as per Part C3.2.1 Scope of Works - Section D page 29 has been included in Item B1-1001(b): Contractors General Obligations.                                                                                                                                                                                          </t>
  </si>
  <si>
    <t>The amount provided for CSDG Training (DB &amp; OPS) is:</t>
  </si>
  <si>
    <t>SERIES B: SUMMARY OF SCHEDULE OF PAYMENTS FOR OPERATION SERVICE</t>
  </si>
  <si>
    <t>PRINCIPAL CONTRACT                                                                                                            (TRANSITIONAL PERIOD)                                                                                                                  MONTHS 1 TO 12 FROM TENDER AWARD</t>
  </si>
  <si>
    <t xml:space="preserve"> PRINCIPAL CONTRACT                                                                                                                                                 (OPERATION SERVICE PERIOD:                                                         SYSTEM MAINTENANCE EXCLUDED)                                                                                                                         MONTHS 13 to 21 FROM TENDER AWARD</t>
  </si>
  <si>
    <t xml:space="preserve"> PRINCIPAL CONTRACT                                                                                                                                                 (OPERATION SERVICE PERIOD:                                                                  ALL OPERATIONS FUNCTIONS)                                                                                                                         MONTHS 22 TO 72 FROM TENDER AWARD</t>
  </si>
  <si>
    <t>B1-1000</t>
  </si>
  <si>
    <t>Contractor's Establishment &amp; General Obligations</t>
  </si>
  <si>
    <t>B1-2000</t>
  </si>
  <si>
    <t>Project Mobilisation</t>
  </si>
  <si>
    <t>B2-1000</t>
  </si>
  <si>
    <t>ORT Operations : General</t>
  </si>
  <si>
    <t>B2-2000</t>
  </si>
  <si>
    <t>ORT Operations : Transaction Record Capturing and Processing</t>
  </si>
  <si>
    <t>B2-3000</t>
  </si>
  <si>
    <t>ORT Operations : Customer Services</t>
  </si>
  <si>
    <t>B2-4000</t>
  </si>
  <si>
    <t>ORT Operations : Tag Management Services</t>
  </si>
  <si>
    <t>B2-5000</t>
  </si>
  <si>
    <t>ORT Operations : Enforcement Services</t>
  </si>
  <si>
    <t>B2-6000</t>
  </si>
  <si>
    <t>Facilities Maintenance : Buildings and Structures</t>
  </si>
  <si>
    <t>B2-7000</t>
  </si>
  <si>
    <t>Facilities Maintenance : Electrical &amp; Mechanical (E&amp;M) and Handy-Man</t>
  </si>
  <si>
    <t>B2-8000</t>
  </si>
  <si>
    <t>Toll System Maintenance</t>
  </si>
  <si>
    <t>B2-9000</t>
  </si>
  <si>
    <t>ORT Operations : Hand Back to Next Operator</t>
  </si>
  <si>
    <t>B2-10 000</t>
  </si>
  <si>
    <t>ORT Operations : Provisional Sums</t>
  </si>
  <si>
    <t>B3-1000</t>
  </si>
  <si>
    <t>TCH Operations : Gauteng Open Road Tolling and Toll Agencies</t>
  </si>
  <si>
    <t>B3-2000</t>
  </si>
  <si>
    <t>TCH Operations : Key Account Holders</t>
  </si>
  <si>
    <t>B3-3000</t>
  </si>
  <si>
    <t>TCH Operations : Corporate Account Holders</t>
  </si>
  <si>
    <t>B3-4000</t>
  </si>
  <si>
    <t>TCH Operations :  Public Entity Account Management</t>
  </si>
  <si>
    <t>B3-5000</t>
  </si>
  <si>
    <t>TCH Operations :  Business Intelligence Environment (BI)</t>
  </si>
  <si>
    <t>B3-6000</t>
  </si>
  <si>
    <t>TCH Operations : Transaction Processing and Account Management</t>
  </si>
  <si>
    <t>B3-7000</t>
  </si>
  <si>
    <t>TCH Operations : Tag Management Services</t>
  </si>
  <si>
    <t>B3-8000</t>
  </si>
  <si>
    <t>TCH Operations : Customer Services</t>
  </si>
  <si>
    <t>B3-9000</t>
  </si>
  <si>
    <t>TCH Operations : Value Added Services (VAS)</t>
  </si>
  <si>
    <t>B3-10 000</t>
  </si>
  <si>
    <t>TCH Operations : Hand Back to Next Operator</t>
  </si>
  <si>
    <t>B3-11 000</t>
  </si>
  <si>
    <t>TCH Operations : Provisional sums</t>
  </si>
  <si>
    <t>B4-1000</t>
  </si>
  <si>
    <t>VPC Operations : General</t>
  </si>
  <si>
    <t>B4-2000</t>
  </si>
  <si>
    <t>VPC Operations : Debt Collection Process</t>
  </si>
  <si>
    <t>B4-3000</t>
  </si>
  <si>
    <t>VPC Operations : Debt Protection Process</t>
  </si>
  <si>
    <t>B4-4000</t>
  </si>
  <si>
    <t>VPC Operations : Hand Back to Next Operator</t>
  </si>
  <si>
    <t>B4-5000</t>
  </si>
  <si>
    <t>VPC Operations : Provisional Sums</t>
  </si>
  <si>
    <t>TENDERED AMOUNT FOR OPERATION SERVICE:                                                                                                                                                                                                                     CARRIED FORWARD TO SUMMARY OF PRICING SCHEDULE: DB &amp; OPS</t>
  </si>
  <si>
    <t>ITEM</t>
  </si>
  <si>
    <t>PAYMENT ITEM DESCRIPTION</t>
  </si>
  <si>
    <t>UNIT</t>
  </si>
  <si>
    <t xml:space="preserve"> BASE DATE RATE</t>
  </si>
  <si>
    <t>CONTRACT                                                                                                                                                 TOTALS</t>
  </si>
  <si>
    <t>(Rand or %*)</t>
  </si>
  <si>
    <t xml:space="preserve"> QUANTITY</t>
  </si>
  <si>
    <t>CONTRACTOR'S ESTABLISHMENT &amp; GENERAL OBLIGATIONS</t>
  </si>
  <si>
    <t>B1-1001</t>
  </si>
  <si>
    <r>
      <t xml:space="preserve">Contractor's General Obligations and Establishment at Contract Award </t>
    </r>
    <r>
      <rPr>
        <b/>
        <sz val="8"/>
        <rFont val="Arial"/>
        <family val="2"/>
      </rPr>
      <t>Date</t>
    </r>
  </si>
  <si>
    <t>a)       Fixed Obligations: Transitional Period</t>
  </si>
  <si>
    <t>Lump Sum</t>
  </si>
  <si>
    <t>b)       Fixed Obligations: Operation Service Period</t>
  </si>
  <si>
    <t xml:space="preserve">c)       Time-related Obligations:  Transitional Period </t>
  </si>
  <si>
    <t>Month</t>
  </si>
  <si>
    <t>d)     Time-related Obligations: Operation Service Period</t>
  </si>
  <si>
    <t>B1-1002</t>
  </si>
  <si>
    <t xml:space="preserve">Establishment of Quality Assurance System </t>
  </si>
  <si>
    <t>a)      Set-up and Establishment of Quality Assurance System</t>
  </si>
  <si>
    <t>b)      Quality Assurance Procedures and Compliance Documents for the Transitional Period</t>
  </si>
  <si>
    <t>c)      Quality Assurance Procedures and Compliance Documents for the Design-Build and Operation Service Period</t>
  </si>
  <si>
    <t>B1-1003</t>
  </si>
  <si>
    <t xml:space="preserve">Maintenance of Quality Assurance System </t>
  </si>
  <si>
    <t>a)      Transitional Period</t>
  </si>
  <si>
    <t xml:space="preserve">b)      Design-Build and Operation Service Period </t>
  </si>
  <si>
    <t>B1-1004</t>
  </si>
  <si>
    <t>Integrated Transportation Information System (ITIS)</t>
  </si>
  <si>
    <t>a)      Continuous  Management, Reconciliation, Administration, Procedures, Reporting and Compliance Documents for the ITIS platform modules during the Operation Service Period</t>
  </si>
  <si>
    <t>B1-1005</t>
  </si>
  <si>
    <t>Safety and Security</t>
  </si>
  <si>
    <t>B1-1006</t>
  </si>
  <si>
    <t>Health and Safety (Including provision of accident prevention officer)</t>
  </si>
  <si>
    <t>B1-1007</t>
  </si>
  <si>
    <t>Allowance for person-hours for Provisional Sums and Variations</t>
  </si>
  <si>
    <t>a)       Project Director</t>
  </si>
  <si>
    <t>Person-hour</t>
  </si>
  <si>
    <t>b)       Project Manager</t>
  </si>
  <si>
    <t>c)       Senior Manager</t>
  </si>
  <si>
    <t>d)       Senior Supervisor</t>
  </si>
  <si>
    <t>e)       Supervisor</t>
  </si>
  <si>
    <t>f)        Customer Service Operator</t>
  </si>
  <si>
    <t>g)       Back Office Operator</t>
  </si>
  <si>
    <t>h)       Call Centre Operator</t>
  </si>
  <si>
    <t>i)         Website Operator</t>
  </si>
  <si>
    <t>j)         Admin Clerk</t>
  </si>
  <si>
    <t>k)        Clerk</t>
  </si>
  <si>
    <t>l)         Training Manager</t>
  </si>
  <si>
    <t>m)      Trainer</t>
  </si>
  <si>
    <t>n)       Principal Hardware Engineer</t>
  </si>
  <si>
    <t>o)       Principal Software Engineer</t>
  </si>
  <si>
    <t>p)       Senior Hardware Engineer</t>
  </si>
  <si>
    <t>q)       Senior Software Engineer</t>
  </si>
  <si>
    <t>r)        Junior Hardware Engineer</t>
  </si>
  <si>
    <t>s)       Junior Software Engineer</t>
  </si>
  <si>
    <t>t)         Installation Manager</t>
  </si>
  <si>
    <t>u)       Installer</t>
  </si>
  <si>
    <t>v)       Labourer</t>
  </si>
  <si>
    <t>w)     Maintenance Manager</t>
  </si>
  <si>
    <t>x)       Principal Maintenance Technician</t>
  </si>
  <si>
    <t>y)       Senior Maintenance Technician</t>
  </si>
  <si>
    <t>z)       Junior  Maintenance Technician</t>
  </si>
  <si>
    <t>B1-1008</t>
  </si>
  <si>
    <t>Provision for Insurance</t>
  </si>
  <si>
    <t xml:space="preserve">a)      Transitional Period </t>
  </si>
  <si>
    <t>B1-1009</t>
  </si>
  <si>
    <t>Training, coaching, guidance, mentoring and assistance for Targeted Labour and Targeted Enterprises</t>
  </si>
  <si>
    <t>a)    Provision for experiential student training</t>
  </si>
  <si>
    <t>Person-month</t>
  </si>
  <si>
    <t>B1-1010</t>
  </si>
  <si>
    <t xml:space="preserve">ESCROW for commissioning Toll System application software </t>
  </si>
  <si>
    <t>a)    Provision for all  ESCROW processes</t>
  </si>
  <si>
    <t>SECTION B1-1000:  SUBTOTAL (TRANSFER TO SUMMARY)</t>
  </si>
  <si>
    <t>PROJECT MOBILISATION</t>
  </si>
  <si>
    <t>B1-2001</t>
  </si>
  <si>
    <t>Management and Execution of Project Mobilisation</t>
  </si>
  <si>
    <t>SECTION B1-2000:  SUBTOTAL (TRANSFER TO SUMMARY)</t>
  </si>
  <si>
    <t>ORT OPERATIONS : GENERAL</t>
  </si>
  <si>
    <t>B2-1001</t>
  </si>
  <si>
    <t>Back-up Services for the Communication between the Roadside Systems and the ORT Back Office System during the Operation Period</t>
  </si>
  <si>
    <t>B2-1002</t>
  </si>
  <si>
    <t>Safety and Security Services for the Central Operations Centre functions during the Operation Period</t>
  </si>
  <si>
    <t>B2-1003</t>
  </si>
  <si>
    <t>Integrated marketing and communications strategy and implementation plan during the Operation Period</t>
  </si>
  <si>
    <t xml:space="preserve">a)      Set-up and Development of marketing strategy and implementation plan </t>
  </si>
  <si>
    <t>b)      Continuous  Management and Compliance for the Contractor's Public Relations-, Advertising-, Media Buying-, Social Media- and Below the line Obligations during the Operation Service Period</t>
  </si>
  <si>
    <t>SECTION B2-1000:  SUBTOTAL (TRANSFER TO SUMMARY)</t>
  </si>
  <si>
    <t>ORT OPERATIONS : TRANSACTION RECORD CAPTURING AND PROCESSING</t>
  </si>
  <si>
    <t>B2-2001</t>
  </si>
  <si>
    <t>Transaction Record capturing at the Roadside and ORT Back Office Transaction Record processing through Manual Validation. (The tariff is also impacted by the audited accuracy of Manually Validated Transactions).</t>
  </si>
  <si>
    <t>a)     Manually Validated Transactions, accuracy &gt;98%</t>
  </si>
  <si>
    <t>Transaction Record band per month (x &lt; 5m)</t>
  </si>
  <si>
    <t>100 000 Transaction Records</t>
  </si>
  <si>
    <t>Transaction Record band per month (5m &lt; x &lt; 10m)</t>
  </si>
  <si>
    <t>Transaction Record band per month (x &gt; 10m)</t>
  </si>
  <si>
    <t>Where x = number of Compliant Manually Validated Transaction Records with an accuracy of more than 98% per month</t>
  </si>
  <si>
    <t>b)     Manually Validated Transactions, accuracy &gt;95% and &lt;= 98%</t>
  </si>
  <si>
    <t>Where x = number of Compliant Manually Validated Transaction Records with an accuracy between 95% and 98% per month. 98% of the tendered rate in B2-2001(a) will be paid.</t>
  </si>
  <si>
    <t xml:space="preserve">c)     Manually Validated Transactions, accuracy &gt;93% and &lt;= 95% </t>
  </si>
  <si>
    <t>Where x = number of Compliant Manually Validated Transaction Records with an accuracy between 93% and 95% per month. 95% of the tendered rate in B2-2001(a) will be paid.</t>
  </si>
  <si>
    <t xml:space="preserve">d)     Manually Validated Transactions, accuracy &gt;90% and &lt;= 93% </t>
  </si>
  <si>
    <t>Where x = number of Compliant Manually Validated Transaction Records with an accuracy between 90% and 93% per month. 90% of the tendered rate in B2-2001(a) will be paid.</t>
  </si>
  <si>
    <t xml:space="preserve">e)     Manually Validated Transactions, accuracy &gt;85% and &lt;= 90% </t>
  </si>
  <si>
    <t>Where x = number of Compliant Manually Validated Transaction Records with an accuracy between 85% and 90% per month. 88% of the tendered rate in B2-2001(a) will be paid.</t>
  </si>
  <si>
    <t xml:space="preserve">f)     Manually Validated Transactions, accuracy &lt;= 85% </t>
  </si>
  <si>
    <t>Transaction Record band per month (x &gt; 100m)</t>
  </si>
  <si>
    <t>Where x = number of Compliant Manually Validated Transaction Records with an accuracy equal to or below 85% per month. 85% of the tendered rate in B2-2001(a) will be paid.</t>
  </si>
  <si>
    <t>B2-2002</t>
  </si>
  <si>
    <t>Transaction Record capturing at the Roadside and ORT Back Office Transaction Record processing through Forced/Semi-automatic Validation. (The tariff is also impacted by the audited accuracy of Manually Validated Transactions).</t>
  </si>
  <si>
    <t>a)     Forced/Semi-automatic Validated Transactions, accuracy &gt;98%</t>
  </si>
  <si>
    <t>Where x = number of Compliant Forced/Semi-automatic Validated Transaction Records with an accuracy of more than 98% per month.</t>
  </si>
  <si>
    <t>b)     Forced/Semi-automatic Validated Transactions, accuracy &gt;95% and &lt;= 98%</t>
  </si>
  <si>
    <t>Where x = number of Compliant Forced/Semi-automatic Validated Transaction Records with an accuracy between 95% and 98% per month. 98% of the tendered rate in B2-2002(a) will be paid.</t>
  </si>
  <si>
    <t>c)     Forced/Semi-automatic Validated Transactions, accuracy &gt;93% and &lt;= 95%</t>
  </si>
  <si>
    <t>Where x = number of Compliant Forced/Semi-automatic Validated Transaction Records with an accuracy between 93% and 95% per month. 95% of the tendered rate in B2-2002(a) will be paid.</t>
  </si>
  <si>
    <t>d)     Forced/Semi-automatic Validated Transactions, accuracy &gt;90% and &lt;= 93%</t>
  </si>
  <si>
    <t>Where x = number of Compliant Forced/Semi-automatic Validated Transaction Records with an accuracy between 90% and 93% per month. 90% of the tendered rate in B2-2002(a) will be paid.</t>
  </si>
  <si>
    <t>e)     Forced/Semi-automatic Validated Transactions, accuracy &gt;85% and &lt;= 90%</t>
  </si>
  <si>
    <t>Where x = number of Compliant Forced/Semi-automatic Validated Transaction Records with an accuracy between 85% and 90% per month. 88% of the tendered rate in B2-2002(a) will be paid.</t>
  </si>
  <si>
    <t>f)     Forced/Semi-automatic Validated Transactions, accuracy  &lt;= 85%</t>
  </si>
  <si>
    <t>Where x = number of Compliant Forced/Semi-automatic Validated Transaction Records with an accuracy equal to or below 85% per month. 85% of the tendered rate in B2-2002(a) will be paid.</t>
  </si>
  <si>
    <t>B2-2003</t>
  </si>
  <si>
    <t xml:space="preserve">Transaction Record capturing at the Roadside and ORT Back Office Transaction Record processing automatically validated. </t>
  </si>
  <si>
    <t>a)     Automatically Validated Transactions</t>
  </si>
  <si>
    <t>Transaction Record band per month (10m &lt; x &lt; 15m)</t>
  </si>
  <si>
    <t>Transaction Record band per month (15m &lt; x &lt; 20m)</t>
  </si>
  <si>
    <t>Transaction Record band per month (20m &lt; x &lt; 25m)</t>
  </si>
  <si>
    <t>Transaction Record band per month (25m &lt; x &lt; 30m)</t>
  </si>
  <si>
    <t>Transaction Record band per month (30m &lt; x &lt; 35m)</t>
  </si>
  <si>
    <t>Transaction Record band per month (35m &lt; x &lt; 40m)</t>
  </si>
  <si>
    <t>Transaction Record band per month (40m &lt; x &lt; 45m)</t>
  </si>
  <si>
    <t>Transaction Record band per month (45m &lt; x &lt; 50m)</t>
  </si>
  <si>
    <t>Transaction Record band per month (50m &lt; x ≤ 55m)</t>
  </si>
  <si>
    <t>Transaction Record band per month (55m &lt; x &lt; 60m)</t>
  </si>
  <si>
    <t>Transaction Record band per month (60m &lt; x &lt; 65m)</t>
  </si>
  <si>
    <t>Transaction Record band per month (65m &lt; x &lt; 70m[2])</t>
  </si>
  <si>
    <t>Transaction Record band per month (70m &lt; x &lt; 75m)</t>
  </si>
  <si>
    <t>Transaction Record band per month (75m &lt; x &lt; 80m)</t>
  </si>
  <si>
    <t>Transaction Record band per month (80m &lt; x &lt; 85m)</t>
  </si>
  <si>
    <t>Transaction Record band per month (85m &lt; x &lt; 90m)</t>
  </si>
  <si>
    <t>Transaction Record band per month (90m &lt; x &lt; 95m)</t>
  </si>
  <si>
    <t>Transaction Record band per month (95m &lt; x &lt; 100m)</t>
  </si>
  <si>
    <t>Where x = number of Compliant Transaction Records per month automatically validated by the System.</t>
  </si>
  <si>
    <t>SECTION B2-2000:  SUBTOTAL (TRANSFER TO SUMMARY)</t>
  </si>
  <si>
    <t>ORT OPERATIONS : CUSTOMER SERVICES</t>
  </si>
  <si>
    <t>B2-3001</t>
  </si>
  <si>
    <t>Management of functional Customer Services, including Account Registration, Tag Distribution and Account Top-Up Services, as well as Revenue Management, during the Operation Period</t>
  </si>
  <si>
    <t>a)       For the Satellite Centres</t>
  </si>
  <si>
    <t>Satellite Centre-Month</t>
  </si>
  <si>
    <t>B2-3002</t>
  </si>
  <si>
    <t>Management of additional functional Customer Services, including Account Registration, Tag Distribution and Account Top-Up Services, as well as Revenue Management, during the Operation Period</t>
  </si>
  <si>
    <t>a)       For the Permanent Customer Service Kiosk facilities</t>
  </si>
  <si>
    <t>PK-Month</t>
  </si>
  <si>
    <t>b)       For the Temporary Customer Service Kiosk facilities</t>
  </si>
  <si>
    <t>TK-Month</t>
  </si>
  <si>
    <t xml:space="preserve">c)       For the Mobile Payment Stations used as Customer Service facilities </t>
  </si>
  <si>
    <t>MPS-Month</t>
  </si>
  <si>
    <t xml:space="preserve">d)       For Appointed agents such as Key account holders and Retailers used as Customer Service facilities </t>
  </si>
  <si>
    <t>Appointed Agent-Month</t>
  </si>
  <si>
    <t>B2-3003 Alternative 1</t>
  </si>
  <si>
    <t>Customer Service Operations, including Account Registration, Tag Distribution, Account Top-up and Revenue Collection and Administration Services, at Satellite Centres during the Operation Period (Hours of business between 07h00 to 19h00)</t>
  </si>
  <si>
    <t>a)       Operation of Satellite Centres : 1 POP CS counter</t>
  </si>
  <si>
    <t>b)       Operation of Satellite Centres : 2 POP CS counters</t>
  </si>
  <si>
    <t>c)       Operation of Satellite Centres : 3 POP CS counters</t>
  </si>
  <si>
    <t>d)       Operation of Satellite Centres : 4 POP CS counters</t>
  </si>
  <si>
    <t>e)       Operation of Satellite Centres : 5 POP CS counters</t>
  </si>
  <si>
    <t>f)       Operation of Satellite Centres : 6 POP CS counters</t>
  </si>
  <si>
    <t>B2-3003 Alternative 2</t>
  </si>
  <si>
    <t>Customer Service Operations, including Account Registration, Tag Distribution, Account Top-up and Revenue Collection and Administration Services, at Satellite Centres during the Operation Period (Hours of business between 06h00 to 22h00)</t>
  </si>
  <si>
    <t>B2-3004</t>
  </si>
  <si>
    <t>Operation of different work-station configurations at Permanent Customer Service (CS) Kiosks, including for Account Registration, Tag Distribution, Account Top-up and Revenue Collection and Administration Services during the Operation Period</t>
  </si>
  <si>
    <t>a)        Operation of a 1 Work-Station Configuration at a CS Kiosk</t>
  </si>
  <si>
    <t>i.            Johannesburg Metro</t>
  </si>
  <si>
    <t>Kiosk-Month</t>
  </si>
  <si>
    <t>ii.           Tshwane Metro</t>
  </si>
  <si>
    <t>iii.          Ekurhuleni Metro</t>
  </si>
  <si>
    <t>b)        Operation of a 2 Work-Station Configuration at a CS Kiosk</t>
  </si>
  <si>
    <t>i.             Johannesburg Metro</t>
  </si>
  <si>
    <t>ii.            Tshwane Metro</t>
  </si>
  <si>
    <t>iii.           Ekurhuleni Metro</t>
  </si>
  <si>
    <t>c)        Operation of a 3 Work-Station Configuration at a CS Kiosk</t>
  </si>
  <si>
    <t>B2-3005</t>
  </si>
  <si>
    <t>Operation of different sizes of Temporary Customer Service Kiosks, including for Account Registration, Tag Distribution, Account Top-Up and Revenue Collection and Administration Services, during the Operation Period</t>
  </si>
  <si>
    <t>i.               Johannesburg Metro</t>
  </si>
  <si>
    <t>ii.             Tshwane Metro</t>
  </si>
  <si>
    <t>iii.            Ekurhuleni Metro</t>
  </si>
  <si>
    <t>B2-3006</t>
  </si>
  <si>
    <t xml:space="preserve">Operation of additional work-station at a permanent or temporary Customer Service Kiosk in order to provide additional capacity </t>
  </si>
  <si>
    <t>i.          Johannesburg Metro</t>
  </si>
  <si>
    <t>Work-station shift</t>
  </si>
  <si>
    <t>ii.         Tshwane Metro</t>
  </si>
  <si>
    <t>iii.        Ekurhuleni Metro</t>
  </si>
  <si>
    <t>B2-3007</t>
  </si>
  <si>
    <t>Operations or dedicated Customer Service - (2 Operators, 4-hour shifts),  including Account Registration, Tag Distribution, Account Top-Up, Revenue Collection, Administration Services, on-site assistance and support to Traffic Officers for enforcement activities, in a Mobile Payment Station (MPS) during the Operation Period</t>
  </si>
  <si>
    <t>a)       Day-shift of week-days ( 06:00 – 14:00)</t>
  </si>
  <si>
    <t>MPS shift</t>
  </si>
  <si>
    <t>b)      Evenings/Nights of week-days (14:00 – 22:00)</t>
  </si>
  <si>
    <t>c) Saturdays</t>
  </si>
  <si>
    <t>d) Sundays / Public Holidays</t>
  </si>
  <si>
    <t>B2-3008</t>
  </si>
  <si>
    <t>Operations or dedicated Customer Service - (2 Operators, 8-hour shifts),  including Account Registration, Tag Distribution, Account Top-Up, Revenue Collection, Administration Services, on-site assistance and support to Traffic Officers for enforcement activities, in a Mobile Payment Station (MPS) during the Operation Period</t>
  </si>
  <si>
    <t>B2-3009</t>
  </si>
  <si>
    <t>Operations or dedicated Customer Service - (2 Operators, 12-hour shifts),  including Account Registration, Tag Distribution, Account Top-Up, Revenue Collection, Administration Services, on-site assistance and support to Traffic Officers for enforcement activities, in a Mobile Payment Station (MPS) during the Operation Period</t>
  </si>
  <si>
    <t>B2-3010</t>
  </si>
  <si>
    <t>Once-off Incentive Payment for every Account registered and activated at the Point of Presence Customer Service Facilities during the Operation Period(excluding Accounts resulting from Tag-in-a-Bag purchases)</t>
  </si>
  <si>
    <t>Account</t>
  </si>
  <si>
    <t>B2-3011</t>
  </si>
  <si>
    <t>Once-off Incentive Payment for every Account registered and activated at the Point of Presence Customer Service Facilities during the Operation Period following a Tag-in-a-Bag purchase</t>
  </si>
  <si>
    <t>B2-3012</t>
  </si>
  <si>
    <t>Transportation and deposition of cash from the Customer Service Points of Presence during the Operation Period</t>
  </si>
  <si>
    <t>a)          Fewer than 50 Customer Service POPs with total cash per month being transported:</t>
  </si>
  <si>
    <t>i. R0-10 million</t>
  </si>
  <si>
    <t>Percentage of cash transported/ deposited per month</t>
  </si>
  <si>
    <t>ii. R10-20 million</t>
  </si>
  <si>
    <t>iii. R20-30 million</t>
  </si>
  <si>
    <t>iv. R30-40 million</t>
  </si>
  <si>
    <t>v. R40-50 million</t>
  </si>
  <si>
    <t>vi. R50-60 million</t>
  </si>
  <si>
    <t>vii. R60-70 million</t>
  </si>
  <si>
    <t>viii.  R70-80 million</t>
  </si>
  <si>
    <t>ix. R80-90 million</t>
  </si>
  <si>
    <t>x. R90-100 million</t>
  </si>
  <si>
    <t>xi. &gt; R100 million</t>
  </si>
  <si>
    <t>b)         50-60 Customer Service POPs with total cash per month being transported:</t>
  </si>
  <si>
    <t>c)          60-70 Customer Service POPs with total cash per month being transported:</t>
  </si>
  <si>
    <t>d)          70-80 Customer Service POPs with total cash per month being transported:</t>
  </si>
  <si>
    <t>viii. R70-80 million</t>
  </si>
  <si>
    <t>e)          80-90 Customer Service POPs with total cash per month being transported:</t>
  </si>
  <si>
    <t>f)            90-100 Customer Service POPs with total cash per month being transported:</t>
  </si>
  <si>
    <t>g)          &gt;100 Customer Service POPs with total cash per month being transported:</t>
  </si>
  <si>
    <t>SECTION B2-3000:  SUBTOTAL (TRANSFER TO SUMMARY)</t>
  </si>
  <si>
    <t>ORT OPERATIONS: TAG MANAGEMENT SERVICES</t>
  </si>
  <si>
    <t>B2-4001</t>
  </si>
  <si>
    <t>Delivery of Tags to Point of Presence Customer Service Facilities and Tag Distributors who are Appointed Agents</t>
  </si>
  <si>
    <t>a)       Minimum Prescribed Point of Presence Customer Service Facilities, including Satellite Centres and with a functional Central Operations Centre</t>
  </si>
  <si>
    <t>b)       Every 5 additional Point of Presence Customer Service Facilities/Appointed Agents in Gauteng with a functional Central Operations Centre at the planned location</t>
  </si>
  <si>
    <t>c)     Rate for delivery of every tag and associated consumable to a Road User at the road users preferred address of choice within the Gauteng Province, of the Republic of South Africa</t>
  </si>
  <si>
    <t>Tags</t>
  </si>
  <si>
    <t>d)     Rate for delivery of every tag and associated consumable to a Road User at the road users preferred address of choice to the other provinces within the Republic of South Africa, excluding the Gauteng province</t>
  </si>
  <si>
    <t>B2-4002</t>
  </si>
  <si>
    <t>Store Merchandising Services of Tag Stock by the Contractor</t>
  </si>
  <si>
    <t>a)     Rate for merchandising services of Tag Stock in-store within the Gauteng Province, of the Republic of South Africa</t>
  </si>
  <si>
    <t>Per store visit</t>
  </si>
  <si>
    <t>b)     Rate for merchandising services of Tag Stock in-store to the other provinces within the Republic of South Africa, excluding the Gauteng province</t>
  </si>
  <si>
    <t>SECTION B2-4000:  SUBTOTAL (TRANSFER TO SUMMARY)</t>
  </si>
  <si>
    <t>ORT OPERATIONS : ENFORCEMENT SERVICES</t>
  </si>
  <si>
    <t>B2-5001</t>
  </si>
  <si>
    <t>Special Investigation Enquires: In-house providing of information to SAPS and other approved parties for special investigation enquiries: </t>
  </si>
  <si>
    <t>a) 1 to 50 Enquiries during a month</t>
  </si>
  <si>
    <t>10 Enquiries</t>
  </si>
  <si>
    <t>b) 51 to 100 Enquiries during a month</t>
  </si>
  <si>
    <t>c) 101 to 150 Enquiries during a month</t>
  </si>
  <si>
    <t>d) 151 to 200 Enquiries during a month</t>
  </si>
  <si>
    <t>e) 201 to 250 Enquiries during a month</t>
  </si>
  <si>
    <t>f) 251 to 300 Enquiries during a month</t>
  </si>
  <si>
    <t>g) 301 to 350 Enquiries during a month</t>
  </si>
  <si>
    <t>h) 351 to 400 Enquiries during a month</t>
  </si>
  <si>
    <t>i) 401 to 450 Enquiries during a month</t>
  </si>
  <si>
    <t>j) 451 to 500 Enquiries during a month</t>
  </si>
  <si>
    <t>k) more than 500 Enquiries during a month</t>
  </si>
  <si>
    <t>B2-5002</t>
  </si>
  <si>
    <t>Affidavits: In-house drafting and issuing of an Affidavit to SAPS when a Summons in terms of Section 205 (1) of the Criminal Procedure Act 51 of 1977 is served:</t>
  </si>
  <si>
    <t>a) Affidavits during a month</t>
  </si>
  <si>
    <t>Affidavits</t>
  </si>
  <si>
    <t>B2-5003</t>
  </si>
  <si>
    <t>Giving of evidence in Court and/or after hours queries</t>
  </si>
  <si>
    <t xml:space="preserve">Allowance for person-hours </t>
  </si>
  <si>
    <t>a)      Special Investigation officer</t>
  </si>
  <si>
    <t>b)      Special Investigation officer's assistant</t>
  </si>
  <si>
    <t>SECTION B2-5000:  SUBTOTAL (TRANSFER TO SUMMARY)</t>
  </si>
  <si>
    <t>FACILITIES MAINTENANCE : BUILDINGS AND STRUCTURES</t>
  </si>
  <si>
    <t>B2-6001</t>
  </si>
  <si>
    <t>Facility Maintenance: Central Operations Centre</t>
  </si>
  <si>
    <t>B2-6002</t>
  </si>
  <si>
    <t>Facility Maintenance: Satellite Centres</t>
  </si>
  <si>
    <t>a)       Satellite Centre 01 : N1 Rigel</t>
  </si>
  <si>
    <t>b)       Satellite Centre 03 : N1 Rivonia</t>
  </si>
  <si>
    <t>c)       Satellite Centre 04 : N1 BP Oasis</t>
  </si>
  <si>
    <t>d)       Satellite Centre 4c : 14th ave</t>
  </si>
  <si>
    <t>e)       Satellite Centre 05 : N1 Golden Highway</t>
  </si>
  <si>
    <t>f)        Satellite Centre 06 : N12 Klip River</t>
  </si>
  <si>
    <t>g)       Satellite Centre 07 : N3 Grey Avenue</t>
  </si>
  <si>
    <t>h)       Satellite Centre 08 : N3 Modderfontein</t>
  </si>
  <si>
    <t>i)        Satellite Centre 09 : N12 Jet Park</t>
  </si>
  <si>
    <t>j)        Satellite Centre 10 : R21 Engen</t>
  </si>
  <si>
    <t>B2-6003</t>
  </si>
  <si>
    <t>Facility maintenance: Customer Service Kiosks and Mobile Operations Depots</t>
  </si>
  <si>
    <t>a)              Permanent Customer Service Kiosks</t>
  </si>
  <si>
    <t>Kiosk-month</t>
  </si>
  <si>
    <t>b)              Temporary Customer Service Kiosks</t>
  </si>
  <si>
    <t>c)              Mobile Operations Depots</t>
  </si>
  <si>
    <t>Depot-month</t>
  </si>
  <si>
    <t>B2-6004</t>
  </si>
  <si>
    <t>Facility Maintenance - Tolling Points, incl. Technical Shelters, Gantries</t>
  </si>
  <si>
    <t>a)              Tolling Point TG001 : Scientia</t>
  </si>
  <si>
    <t>b)              Tolling point TG002 : Waterkloof</t>
  </si>
  <si>
    <t>c)              Tolling point TG003 : Airforce</t>
  </si>
  <si>
    <t>d)              Tolling point TG004 : Technopark</t>
  </si>
  <si>
    <t>e)              Tolling Point TG005 : Nelmapius</t>
  </si>
  <si>
    <t>f)               Tolling point TG006 : Samrand</t>
  </si>
  <si>
    <t>g)              Tolling point TG007 : New Road</t>
  </si>
  <si>
    <t>h)              Tolling point TG008 : Jukskei</t>
  </si>
  <si>
    <t>i)                Tolling Point TG009 : Woodmead</t>
  </si>
  <si>
    <t>j)                Tolling point TG010 : Main</t>
  </si>
  <si>
    <t>k)               Tolling point TG011 : Curzon</t>
  </si>
  <si>
    <t>l)                Tolling point TG012 : Hans Strydom</t>
  </si>
  <si>
    <r>
      <t>m)             Tolling Point TG013 : 9</t>
    </r>
    <r>
      <rPr>
        <vertAlign val="superscript"/>
        <sz val="8"/>
        <rFont val="Arial"/>
        <family val="2"/>
      </rPr>
      <t>th</t>
    </r>
    <r>
      <rPr>
        <sz val="8"/>
        <rFont val="Arial"/>
        <family val="2"/>
      </rPr>
      <t xml:space="preserve"> Avenue</t>
    </r>
  </si>
  <si>
    <t>n)              Tolling point TG014 : Gordon</t>
  </si>
  <si>
    <t>o)              Tolling point TG015 : New Canada</t>
  </si>
  <si>
    <t>p)              Tolling point TG016 : Rand Show</t>
  </si>
  <si>
    <t>q)              Tolling Point TG017 : Diepkloof</t>
  </si>
  <si>
    <t>r)               Tolling point TG018 : Buccleuch</t>
  </si>
  <si>
    <t>s)              Tolling point TG019 : London</t>
  </si>
  <si>
    <t>t)                Tolling point TG020 : Modderfontein</t>
  </si>
  <si>
    <t>u)              Tolling Point TG021 : Linksfield</t>
  </si>
  <si>
    <t>v)              Tolling point TG022 : Kloof</t>
  </si>
  <si>
    <t>w)            Tolling point TG023 : Geldenhuys</t>
  </si>
  <si>
    <t>x)              Tolling point TG024 : Rand Airport</t>
  </si>
  <si>
    <t>y)              Tolling Point TG025 : Heidelberg</t>
  </si>
  <si>
    <t>z)              Tolling point TG028 : Ridgeway</t>
  </si>
  <si>
    <t>aa)           Tolling point TG029 : Klipriver</t>
  </si>
  <si>
    <t>bb)           Tolling point TG030 : Comaro</t>
  </si>
  <si>
    <t>cc)           Tolling point TG031 : Reading</t>
  </si>
  <si>
    <t>dd)           Tolling point TG032 : Bedfordview</t>
  </si>
  <si>
    <t>ee)           Tolling point TG033 : Rietfontein</t>
  </si>
  <si>
    <t>ff)             Tolling point TG034 : Atlas</t>
  </si>
  <si>
    <t>gg)           Tolling point TG035 : Tom Jones</t>
  </si>
  <si>
    <t>hh)           Tolling point TG037 : Erasmus Park</t>
  </si>
  <si>
    <t>ii)               Tolling point TG038 : Pierre van Reineveld</t>
  </si>
  <si>
    <t>jj)               Tolling point TG039 : Rietvlei</t>
  </si>
  <si>
    <t>kk)            Tolling point TG040 : Olifants</t>
  </si>
  <si>
    <t>ll)               Tolling point TG041 : Railway</t>
  </si>
  <si>
    <t>mm)         Tolling point TG042 : Tembisa</t>
  </si>
  <si>
    <t>nn)           Tolling point TG043 : Emperor’s</t>
  </si>
  <si>
    <t>oo)           Tolling point TG044 : Griffiths</t>
  </si>
  <si>
    <t>pp)           Tolling point TG045 : Isando</t>
  </si>
  <si>
    <t>qq)           Tolling point TG047 : Ugaga</t>
  </si>
  <si>
    <t>rr)           Test Site</t>
  </si>
  <si>
    <t>ss)             Temporary gantry beam and legs</t>
  </si>
  <si>
    <t>B2-6005</t>
  </si>
  <si>
    <t>Facility Maintenance: Disaster Recovery Centre</t>
  </si>
  <si>
    <t>SECTION B2-6000:  SUBTOTAL (TRANSFER TO SUMMARY)</t>
  </si>
  <si>
    <t>FACILITIES MAINTENANCE : ELECTRICAL &amp; MECHANICAL (E&amp;M) and HANDY-MAN</t>
  </si>
  <si>
    <t>B2-7001</t>
  </si>
  <si>
    <t>Electrical and Mechanical (E&amp;M) maintenance: Central Operations Centre, Dalpark Operations Centre, Satellite Centres and Mobile Operations Depots</t>
  </si>
  <si>
    <t>a)              Central Operations Centre</t>
  </si>
  <si>
    <t>b)              Dalpark Disaster Recovery Centre</t>
  </si>
  <si>
    <t>c)              Satellite Centres</t>
  </si>
  <si>
    <t>i) Satellite Centre 01 : N1 Rigel</t>
  </si>
  <si>
    <t>ii) Satellite Centre 03 : N1 Rivonia</t>
  </si>
  <si>
    <t>iii) Satellite Centre 04 : N1 BP Oasis</t>
  </si>
  <si>
    <t>iv) Satellite Centre 04c : 14th Ave</t>
  </si>
  <si>
    <t>v) Satellite Centre 05 : N1 Golden Highway</t>
  </si>
  <si>
    <t>vi) Satellite Centre 06 : N12 Klip River</t>
  </si>
  <si>
    <t>vii) Satellite Centre 07 : N3 Grey Avenue</t>
  </si>
  <si>
    <t>viii) Satellite Centre 08 : N3 Modderfontein</t>
  </si>
  <si>
    <t>ix) Satellite Centre 09 : N12 Jet Park</t>
  </si>
  <si>
    <t>x) Satellite Centre 10 : R21 Engen</t>
  </si>
  <si>
    <t>d)              Mobile Operations Depots</t>
  </si>
  <si>
    <t>i) Samrand</t>
  </si>
  <si>
    <t>ii) Amalgam</t>
  </si>
  <si>
    <t>iii) Kempton</t>
  </si>
  <si>
    <t>B2-7002</t>
  </si>
  <si>
    <t>E&amp;M maintenance: Tolling Points (Gantries and Technical Shelters)</t>
  </si>
  <si>
    <t>TP-month</t>
  </si>
  <si>
    <t>B2-7003</t>
  </si>
  <si>
    <t>Provision of specialist maintenance services for Employer’s Equipment at and within the bounds of the listed facilities.</t>
  </si>
  <si>
    <t xml:space="preserve">a)          Management of specialist maintenance services regarding Employers Equipment during the Transitional Period. </t>
  </si>
  <si>
    <t>B2-7004</t>
  </si>
  <si>
    <t>Handyman services: Central Operations Centre, Dalpark Operations Centre,Satellite Centres and the Mobile Operations Depots</t>
  </si>
  <si>
    <t>a)         Central Operations Centre</t>
  </si>
  <si>
    <t>b)         Dalpark Operation Centre</t>
  </si>
  <si>
    <t>c)         Satellite Centres</t>
  </si>
  <si>
    <t>d)         Mobile Operations Depots</t>
  </si>
  <si>
    <t>B2-7005</t>
  </si>
  <si>
    <t xml:space="preserve">Handyman services: Tolling Points (TP) </t>
  </si>
  <si>
    <t>TP-Month</t>
  </si>
  <si>
    <t>SECTION B2-7000:  SUBTOTAL (TRANSFER TO SUMMARY)</t>
  </si>
  <si>
    <t>TOLL SYSTEM MAINTENANCE</t>
  </si>
  <si>
    <t>B2-8001</t>
  </si>
  <si>
    <t>Tolling Points: Toll System maintenance and support at the Gantries and Technical Shelters</t>
  </si>
  <si>
    <t>B2-8002</t>
  </si>
  <si>
    <t>Central Operations Centre and Disaster Recovery Centre : Toll System maintenance and support</t>
  </si>
  <si>
    <t>a)              ORT Back Office system</t>
  </si>
  <si>
    <t>b)              TCH system</t>
  </si>
  <si>
    <t>c)              VPC system</t>
  </si>
  <si>
    <t>B2-8003</t>
  </si>
  <si>
    <t>Work Stations (WS) and related equipment: Toll System maintenance and support (Excluding Call Centre and Web-site)</t>
  </si>
  <si>
    <t>a)              Central Operations Centre: ORT work-stations</t>
  </si>
  <si>
    <t>WS-Month</t>
  </si>
  <si>
    <t>b)              Central Operations Centre: TCH work-stations</t>
  </si>
  <si>
    <t>c)              Central Operations Centre: VPC work-stations</t>
  </si>
  <si>
    <t>d)              Satellite Centre 01 : N1 Rigel work-stations</t>
  </si>
  <si>
    <t>e)               Satellite Centre 03 : N1 Rivonia work-stations</t>
  </si>
  <si>
    <t>f)              Satellite Centre 04 : N1 BP Oasis work-stations</t>
  </si>
  <si>
    <t>g)              Satellite Centre 04a : N1 14th Avenue work-stations</t>
  </si>
  <si>
    <t>h)              Satellite Centre 05 : N1 Golden Highway work-stations</t>
  </si>
  <si>
    <t>i)                Satellite Centre 06 : N12 Klip River work-stations</t>
  </si>
  <si>
    <t>j)                Satellite Centre 07 : N3 Grey Avenue work-stations</t>
  </si>
  <si>
    <t>k)               Satellite Centre 08 : N3 Modderfontein work-stations</t>
  </si>
  <si>
    <t>l)                Satellite Centre 09 : N12 Jet Park work-stations</t>
  </si>
  <si>
    <t>m)             Satellite Centre 10 : R21 Engen work-stations</t>
  </si>
  <si>
    <t>n)              Kiosks : work-stations</t>
  </si>
  <si>
    <t>o)              Mobile Payment Stations : work-stations</t>
  </si>
  <si>
    <t>B2-8004</t>
  </si>
  <si>
    <t>Call Centre system maintenance and support, if the system is provided by the Contractor</t>
  </si>
  <si>
    <t>a)              Call centre system, included the Integrated Voice Response (IVR) System</t>
  </si>
  <si>
    <t>b)              Call centre work-stations</t>
  </si>
  <si>
    <t>B2-8005</t>
  </si>
  <si>
    <t>Web-site system maintenance and support</t>
  </si>
  <si>
    <t>a)              Web-site</t>
  </si>
  <si>
    <t>b)              Web-site work-stations</t>
  </si>
  <si>
    <t>B2-8006</t>
  </si>
  <si>
    <r>
      <t>Toll Agency Customer Service Centre Maintenance and Support</t>
    </r>
    <r>
      <rPr>
        <b/>
        <sz val="8"/>
        <rFont val="Calibri"/>
        <family val="2"/>
        <scheme val="minor"/>
      </rPr>
      <t xml:space="preserve"> </t>
    </r>
  </si>
  <si>
    <t>a) Remote support per logged incident</t>
  </si>
  <si>
    <t>Number of tickets</t>
  </si>
  <si>
    <t>b) On site support per logged incident</t>
  </si>
  <si>
    <t>B2-8007</t>
  </si>
  <si>
    <t xml:space="preserve">1st line Support </t>
  </si>
  <si>
    <t>a) Performing and Managing the 1st line Support function</t>
  </si>
  <si>
    <t>B2-8008</t>
  </si>
  <si>
    <t xml:space="preserve">Hand-Back of Toll System </t>
  </si>
  <si>
    <t>SECTION B2-8000:  SUBTOTAL (TRANSFER TO SUMMARY)</t>
  </si>
  <si>
    <t>ORT OPERATIONS : HAND BACK TO NEXT OPERATOR</t>
  </si>
  <si>
    <t>B2-9001</t>
  </si>
  <si>
    <t>Training of the next Operator</t>
  </si>
  <si>
    <t>B2-9002</t>
  </si>
  <si>
    <t>Hand back of ORT Operation to next Operator at end of the Contract Period</t>
  </si>
  <si>
    <t>B2-9003</t>
  </si>
  <si>
    <t>Phased take-over of ORT Operations</t>
  </si>
  <si>
    <t>SECTION B2-9000:  SUBTOTAL (TRANSFER TO SUMMARY)</t>
  </si>
  <si>
    <t>ORT OPERATIONS : PROVISIONAL SUMS</t>
  </si>
  <si>
    <t>B2-10 001</t>
  </si>
  <si>
    <t>Small Contractor Development, Training and Community Liaison during the Operation Service Period</t>
  </si>
  <si>
    <t>a)       Target Group Contract Participation Performance bonus</t>
  </si>
  <si>
    <t>Prov Sum</t>
  </si>
  <si>
    <t>b)       Overhead charges and profit</t>
  </si>
  <si>
    <t>Percentage (%)</t>
  </si>
  <si>
    <t>c)       Cost of Stakeholder- and Community Liaison, Social Facilitation and PLC support</t>
  </si>
  <si>
    <t>d)       Overhead charges and profit</t>
  </si>
  <si>
    <t>e)       Payments associated with the works carried out by Targeted Enterprise subcontractors</t>
  </si>
  <si>
    <t>f)        Overhead charges and profit</t>
  </si>
  <si>
    <t xml:space="preserve">g)       Accredited NQF-, Generic Skills- and Community Skills Training Costs </t>
  </si>
  <si>
    <t>h)       Overhead charges and profit</t>
  </si>
  <si>
    <t>i)       Student experiential training stipends</t>
  </si>
  <si>
    <t>j)       Overhead charges and profit</t>
  </si>
  <si>
    <t>B2-10 002</t>
  </si>
  <si>
    <t>Provision for Transitional Subcontract</t>
  </si>
  <si>
    <t>a)       Provision for implementing and maintaining Transitional Subcontract during the 12 month Transitional Period and during the first 9 months of the Operation Period</t>
  </si>
  <si>
    <t xml:space="preserve">b)       Overhead charges and profit </t>
  </si>
  <si>
    <t>B2-10 003</t>
  </si>
  <si>
    <t>Customer Service Kiosks – Planning, Design, Supply and Installation</t>
  </si>
  <si>
    <t>a)       Allowance for Customer Service Kiosk Planning and Design</t>
  </si>
  <si>
    <t>c)       Procurement of Kiosk Supply and Installation</t>
  </si>
  <si>
    <t xml:space="preserve">d)       Overhead charges and profit </t>
  </si>
  <si>
    <t>B2-10 004</t>
  </si>
  <si>
    <t>Points of Presence Customer Service Facilities in Satellite Centres – Planning, Design, Supply and Installation of Shop-fittings</t>
  </si>
  <si>
    <t>a)       Allowance for Satellite Centre Points of Presence (POP) Shop-fittings – Planning and Design</t>
  </si>
  <si>
    <t>c)       Supply and Installation of Satellite Centre POP Shop-fittings</t>
  </si>
  <si>
    <t>B2-10 005</t>
  </si>
  <si>
    <t>Utilities for the Central Operations Centre functions during  the Operation Service Period</t>
  </si>
  <si>
    <t>a)        Water</t>
  </si>
  <si>
    <t>b)        Overhead charges and profit</t>
  </si>
  <si>
    <t>c)        Electricity</t>
  </si>
  <si>
    <t>d)        Overhead charges and profit</t>
  </si>
  <si>
    <t>e)        Other municipal service charges and taxes</t>
  </si>
  <si>
    <t>f)         Overhead charges and profit</t>
  </si>
  <si>
    <t>B2-10 006</t>
  </si>
  <si>
    <t>Telecommunications during the Operation Service Period</t>
  </si>
  <si>
    <t>a)        Payments to service suppliers</t>
  </si>
  <si>
    <t>B2-10 007</t>
  </si>
  <si>
    <t>Contractor’s Contributions to Employer’s marketing plans</t>
  </si>
  <si>
    <t>a)       Contractor’s execution of parts of Employer’s marketing plan through an expert communication company(ies)</t>
  </si>
  <si>
    <t>B2-10 008</t>
  </si>
  <si>
    <t>Utilities for the Satellite Centres during the Operation Period</t>
  </si>
  <si>
    <t>B2-10 009</t>
  </si>
  <si>
    <t>Utilities for the Boundary Plaza Kiosks during the Operation Period</t>
  </si>
  <si>
    <t>B2-10 010</t>
  </si>
  <si>
    <t>Space Rental for permanent and temporary Customer Service Kiosks and for Mobile Operation Depots during the Operation Period</t>
  </si>
  <si>
    <t>a)        Space rental for Customer Service Kiosks</t>
  </si>
  <si>
    <t>c)        Depot space rental for Mobile Payment Stations and Mobile Police Vehicles</t>
  </si>
  <si>
    <t>B2-10 011</t>
  </si>
  <si>
    <t>Operational costs for the Depots accommodating the Mobile Payment Stations and Mobile Police Vehicles during the Operation Period</t>
  </si>
  <si>
    <t>a)       Operational costs</t>
  </si>
  <si>
    <t>B2-10 012</t>
  </si>
  <si>
    <t>Subsistance and Associated costs for the Mobile Payment Stations and Mobile Payment Stations Staff when used to provide Customer Services and/or Enforcement Services outside the GORT boundaries during the Operation Period</t>
  </si>
  <si>
    <t>a)       Allowance for Subsistance and Associated costs</t>
  </si>
  <si>
    <t>B2-10 013</t>
  </si>
  <si>
    <t>Bank charges in respect of the ORT/ TCH/ VPC operational bank accounts of the Employer during the Operation Period</t>
  </si>
  <si>
    <t>a)        Bank charges</t>
  </si>
  <si>
    <t>B2-10 014</t>
  </si>
  <si>
    <t>Fees/commissions in respect of ORT/ TCH/ VPC Bank Merchant Service Fees during the the Operation Period</t>
  </si>
  <si>
    <t>a)        Fees/Commissions</t>
  </si>
  <si>
    <t>b)        Overhead charges and profit</t>
  </si>
  <si>
    <t>B2-10 015</t>
  </si>
  <si>
    <t>Fees/commissions in respect of ORT/ TCH/ VPC Retailer Services during the Operation Period</t>
  </si>
  <si>
    <t>a)       Fees/Commissions</t>
  </si>
  <si>
    <t>b)      Overhead charges and profit</t>
  </si>
  <si>
    <t>B2-10 016</t>
  </si>
  <si>
    <t>Utilities for the Tolling Points during the Operation Period</t>
  </si>
  <si>
    <t>a)      Electricity</t>
  </si>
  <si>
    <t>B2-10 017</t>
  </si>
  <si>
    <t>Utilities for Dalpark Operations Centre during the Operation Period</t>
  </si>
  <si>
    <t xml:space="preserve">a)      Water </t>
  </si>
  <si>
    <t>Percentage  (%)</t>
  </si>
  <si>
    <t>c)      Electricity</t>
  </si>
  <si>
    <t>d)      Overhead charges and profit</t>
  </si>
  <si>
    <t>e)      Other municipal service charges and taxes</t>
  </si>
  <si>
    <t>f)       Overhead charges and profit</t>
  </si>
  <si>
    <t>B2-10 018</t>
  </si>
  <si>
    <t>Painting of buildings and structures</t>
  </si>
  <si>
    <t>a)       Provisional Sum for painting of buildings and structures</t>
  </si>
  <si>
    <t>b)       Overhead charges and profit</t>
  </si>
  <si>
    <t>B2-10 019</t>
  </si>
  <si>
    <t>Corrosion protection of structures</t>
  </si>
  <si>
    <t>a)         Provisional Sum for corrosion protection of buildings and structures</t>
  </si>
  <si>
    <t>b)         Overhead charges and profit</t>
  </si>
  <si>
    <t>B2-10 020</t>
  </si>
  <si>
    <t xml:space="preserve">Mobile Payment Stations and Mobile Policing Vehicles: Maintenance </t>
  </si>
  <si>
    <t>a)       Allowance for maintenance and other supporting services of the Operational Mobile Payment Stations and Mobile Policing Vehicles</t>
  </si>
  <si>
    <t>B2-10 021</t>
  </si>
  <si>
    <t>Mobile Payment Stations and Mobile policing vehicles: All repairs required to ensure operational readiness of mothballed vehicles</t>
  </si>
  <si>
    <t>a)       Allowance for repairs to Mothballed Mobile Payment Stations and Mobile Policing vehicles</t>
  </si>
  <si>
    <t>B2-10 022</t>
  </si>
  <si>
    <t>Supply of fuel for Mobile Payment Stations and Mobile policing vehicles during the Operation Period</t>
  </si>
  <si>
    <t>a)       Allowance for fuel used by Mobile Payment Stations and Mobile Policing Vehicles</t>
  </si>
  <si>
    <t>B2-10 023</t>
  </si>
  <si>
    <t>Provision of specialist E&amp;M maintenance services</t>
  </si>
  <si>
    <t>a)        Technical Shelters</t>
  </si>
  <si>
    <t>c)        Satellite Centres</t>
  </si>
  <si>
    <t>e)        Central Operations Centre</t>
  </si>
  <si>
    <t>g)        Dalpark Operations Centre</t>
  </si>
  <si>
    <t>h)        Overhead charges and profit</t>
  </si>
  <si>
    <t>i)         Garden and irrigation management</t>
  </si>
  <si>
    <t>j)         Overhead charges and profit</t>
  </si>
  <si>
    <t>k)       Mobile Operations depots</t>
  </si>
  <si>
    <t>l)         Overhead charges and profit</t>
  </si>
  <si>
    <t>B2-10 024</t>
  </si>
  <si>
    <t>Lane closures at Tolling Points for maintenance purposes as provided for by the RRM contract on the different highways</t>
  </si>
  <si>
    <t xml:space="preserve">a)        Provision for lane closures at 43 Tolling Points </t>
  </si>
  <si>
    <t>B2-10 025</t>
  </si>
  <si>
    <t xml:space="preserve">CTROM CSC Communication Links </t>
  </si>
  <si>
    <t>a)        Monthly communication link costs</t>
  </si>
  <si>
    <t>c)        Payments to other service suppliers</t>
  </si>
  <si>
    <t>B2-10 026</t>
  </si>
  <si>
    <t>Tag in a Bag Paper Storage</t>
  </si>
  <si>
    <t>a)        TiB Paper storage costs</t>
  </si>
  <si>
    <t>B2-10 027</t>
  </si>
  <si>
    <t>Data Management Strategy Solution</t>
  </si>
  <si>
    <t>a)        Additional monthly data storage costs</t>
  </si>
  <si>
    <t>B2-10 028</t>
  </si>
  <si>
    <t>Generator Fuel Costs</t>
  </si>
  <si>
    <t>a)        Supplementary generator fuel costs not covered by the Contactor's scope</t>
  </si>
  <si>
    <t>B2-10 029</t>
  </si>
  <si>
    <t>Supplementary Security and Safety Costs</t>
  </si>
  <si>
    <t>a)        Supplementary security and safety  costs for exceptional measures not covered by the Contactor's scope</t>
  </si>
  <si>
    <t>B2-10 030</t>
  </si>
  <si>
    <t>Document Management System</t>
  </si>
  <si>
    <t xml:space="preserve">a)        Provision for document management system </t>
  </si>
  <si>
    <t>B2-10 031</t>
  </si>
  <si>
    <t>System Software Licencing</t>
  </si>
  <si>
    <t xml:space="preserve">a)        Provision for system software licencing </t>
  </si>
  <si>
    <t>B2-10 032</t>
  </si>
  <si>
    <t>System Hardware Maintenance and Support</t>
  </si>
  <si>
    <t xml:space="preserve">a)        Provision for system hardware maintenance and support </t>
  </si>
  <si>
    <t>B2-10 033</t>
  </si>
  <si>
    <t xml:space="preserve"> Reduction of Existing Staff post the Section 197 Transfer</t>
  </si>
  <si>
    <t>a)        Provision for Reduction of Existing Staff post the                      Section 197 Transfer</t>
  </si>
  <si>
    <t>B2-10 034</t>
  </si>
  <si>
    <t>Fees/commissions in respect of ORT/ TCH/ VPC Hyphen Technology System Operator Charges during the the Operation Period</t>
  </si>
  <si>
    <t>b)       Overhead charges and profit</t>
  </si>
  <si>
    <t>B2-10 035</t>
  </si>
  <si>
    <t>Provision to change Operational Procedures: Provision for Contractor to review and update the Operational Procedures for the New Toll Back Office System software, if and/or when triggered by Employer</t>
  </si>
  <si>
    <t>a)        Provision to change Operational Procedures</t>
  </si>
  <si>
    <t>B2-10 036</t>
  </si>
  <si>
    <t>Fees/commissions in respect of TCH Mobility Account Top-up agents during the Operation Period</t>
  </si>
  <si>
    <t>SECTION B2-10 000:  SUBTOTAL (TRANSFER TO SUMMARY)</t>
  </si>
  <si>
    <t>TCH OPERATIONS : GAUTENG OPEN ROAD TOLLING AND TOLL AGENCIES</t>
  </si>
  <si>
    <t>B3-1001</t>
  </si>
  <si>
    <t>Continuous management and maintenance of the third party interfaces for the Gauteng Open Road Tolling Project</t>
  </si>
  <si>
    <t xml:space="preserve">a)       During the Transitional Service Period </t>
  </si>
  <si>
    <t xml:space="preserve">b)       During the Operation Service Period </t>
  </si>
  <si>
    <t>B3-1002</t>
  </si>
  <si>
    <t>Additional continuous management and maintenance of the third party interfaces resulting from the addition of the three existing South African concession projects</t>
  </si>
  <si>
    <t>Concession Project-Month</t>
  </si>
  <si>
    <t>B3-1003</t>
  </si>
  <si>
    <t>Additional continuous management and maintenance of the third party interfaces resulting from the addition of toll projects with conventional toll plazas funded and managed by the Employer</t>
  </si>
  <si>
    <t>Toll Project-Month</t>
  </si>
  <si>
    <t xml:space="preserve">a)       During the Operation Service Period </t>
  </si>
  <si>
    <t>B3-1004</t>
  </si>
  <si>
    <t>Financial Management, Reconciliation, Administration and Reporting for the Gauteng Open Road Tolling project</t>
  </si>
  <si>
    <t>B3-1005</t>
  </si>
  <si>
    <t>Financial Management, Reconciliation, Administration and Reporting for one or more South African Concession Projects</t>
  </si>
  <si>
    <t>B3-1006</t>
  </si>
  <si>
    <t>Financial Management, Reconciliation, Administration and Reporting for the toll projects consisting of conventional toll plazas funded and managed by the Employer</t>
  </si>
  <si>
    <t>SECTION B3-1000:  SUBTOTAL (TRANSFER TO SUMMARY)</t>
  </si>
  <si>
    <t>TCH OPERATIONS : KEY ACCOUNT HOLDERS</t>
  </si>
  <si>
    <t>B3-2001</t>
  </si>
  <si>
    <t>Additional continuous management and maintenance of the third party interfaces resulting from the addition of the Key Account Operational Function</t>
  </si>
  <si>
    <t>Key account management  - Small KAH</t>
  </si>
  <si>
    <t>a) 1 to 5 small key accounts</t>
  </si>
  <si>
    <t>Key Account-Month</t>
  </si>
  <si>
    <t>b) 6 to 10 small key accounts</t>
  </si>
  <si>
    <t>c) 11 to 15 small key accounts</t>
  </si>
  <si>
    <t>d) 16 to 20 small key accounts</t>
  </si>
  <si>
    <t>e) 21 to 25 small key accounts</t>
  </si>
  <si>
    <t>f) 26 to 30 small key accounts</t>
  </si>
  <si>
    <t>g) 31 to 35 small key accounts</t>
  </si>
  <si>
    <t>h) 36 to 40 small key accounts</t>
  </si>
  <si>
    <t>i) 41 to 45 small key accounts</t>
  </si>
  <si>
    <t>j) 46 to 50 small key accounts</t>
  </si>
  <si>
    <t>k) 51 to 55 small key accounts</t>
  </si>
  <si>
    <t>l) 56 to 60 small key accounts</t>
  </si>
  <si>
    <t>m) more than 60 small key accounts</t>
  </si>
  <si>
    <t>B3-2002</t>
  </si>
  <si>
    <t>Key account management  - Large KAH</t>
  </si>
  <si>
    <t>a) 1 to 4 large key accounts</t>
  </si>
  <si>
    <t>b) 5 to 8 large key accounts</t>
  </si>
  <si>
    <t>c) 9 to 12 large key accounts</t>
  </si>
  <si>
    <t>d) 13 to 16 large key accounts</t>
  </si>
  <si>
    <t>e) 17 to 20 large key accounts</t>
  </si>
  <si>
    <t>f) more than 20 large key accounts</t>
  </si>
  <si>
    <t>B3-2003</t>
  </si>
  <si>
    <t>Key Accounts: Handling of queries during the Operation Period</t>
  </si>
  <si>
    <t>a) Fewer than 10 000 queries during a month</t>
  </si>
  <si>
    <t>1 000 queries</t>
  </si>
  <si>
    <t>b) Queries for a month between 10 000 and up to 20 000</t>
  </si>
  <si>
    <t>c) Queries for a month between 20 000 and up to 30 000</t>
  </si>
  <si>
    <t>d) Queries for a month between 30 000 and up to 40 000</t>
  </si>
  <si>
    <t>e) Queries for a month between 40 000 and up to 50 000</t>
  </si>
  <si>
    <t>f) Queries for a month between 50 000 and up to 60 000</t>
  </si>
  <si>
    <t>g) Queries for a month between 60 000 and up to 70 000</t>
  </si>
  <si>
    <t>h) Queries for a month between 70 000 and up to 80 000</t>
  </si>
  <si>
    <t>i) Queries for a month between 80 000 and up to 90 000</t>
  </si>
  <si>
    <t>j) Queries for a month between 90 000 and up to 100 000</t>
  </si>
  <si>
    <t>k) More than 100 000 queries during a month</t>
  </si>
  <si>
    <t>B3-2004</t>
  </si>
  <si>
    <t>Financial Management, Reconciliation, Administration and Reporting for the Key Account Holders</t>
  </si>
  <si>
    <t>B3-2005</t>
  </si>
  <si>
    <t>Key Accounts System maintenance and Support</t>
  </si>
  <si>
    <t>SECTION B3-2000:  SUBTOTAL (TRANSFER TO SUMMARY)</t>
  </si>
  <si>
    <t>TCH OPERATIONS : CORPORATE USER ACCOUNT HOLDERS</t>
  </si>
  <si>
    <t>B3-3001</t>
  </si>
  <si>
    <t>Continuous management and maintenance of the third party interfaces resulting from the addition of the Corporate Account Operational Function</t>
  </si>
  <si>
    <t>a) 1 to 5 Corporate accounts</t>
  </si>
  <si>
    <t>Corporate Account-Month</t>
  </si>
  <si>
    <t>b) 6 to 10 Corporate accounts</t>
  </si>
  <si>
    <t>c) 11 to 15 Corporate accounts</t>
  </si>
  <si>
    <t>d) 16 to 20 Corporate accounts</t>
  </si>
  <si>
    <t>e) 21 to 25 Corporate accounts</t>
  </si>
  <si>
    <t>f) 26 to 30 Corporate accounts</t>
  </si>
  <si>
    <t>g) 31 to 35 Corporate accounts</t>
  </si>
  <si>
    <t>h) 36 to 40 Corporate accounts</t>
  </si>
  <si>
    <t>i) 41 to 45 Corporate accounts</t>
  </si>
  <si>
    <t>j) 46 to 50 Corporate accounts</t>
  </si>
  <si>
    <t>k) 51 to 55 corporate accounts</t>
  </si>
  <si>
    <t>l) 56 to 60 Corporate accounts</t>
  </si>
  <si>
    <t>m) more than 60 corporate accounts</t>
  </si>
  <si>
    <t>B3-3002</t>
  </si>
  <si>
    <t>Corporate Accounts: Handling of queries during the Operation Period</t>
  </si>
  <si>
    <t>B3-3003</t>
  </si>
  <si>
    <t>Financial Management, Reconciliation, Administration and Reporting for the Corporate Account Holders</t>
  </si>
  <si>
    <t>Corporate Accounts System maintenance and Support</t>
  </si>
  <si>
    <t>SECTION B3-3000:  SUBTOTAL (TRANSFER TO SUMMARY)</t>
  </si>
  <si>
    <t>TCH OPERATIONS : PUBLIC ENTITY ACCOUNT MANAGEMENT</t>
  </si>
  <si>
    <t>B3-4001</t>
  </si>
  <si>
    <t xml:space="preserve">Public Entity Account management (Exempt/Free Passage/ Special Discount (SD) Account groups) </t>
  </si>
  <si>
    <t>a) 1 to 100 Vehicles per account</t>
  </si>
  <si>
    <t>Public Entity-Month</t>
  </si>
  <si>
    <t>b) 101 to 200 Vehicles per account</t>
  </si>
  <si>
    <t>c) 201 to 300 Vehicles per account</t>
  </si>
  <si>
    <t>d) 301 to 400 Vehicles per account</t>
  </si>
  <si>
    <t>e) 401 to 500 Vehicles per account</t>
  </si>
  <si>
    <t>f) more than 500 Vehicles per account</t>
  </si>
  <si>
    <t>SECTION B3-4000:  SUBTOTAL (TRANSFER TO SUMMARY)</t>
  </si>
  <si>
    <t>TCH OPERATIONS : BUSINESS INTELLIGENCE ENVIRONMENT</t>
  </si>
  <si>
    <t>B3-5001</t>
  </si>
  <si>
    <t>Data Lake &amp; BI Tools (Operations) - Operations Team as detailed in the requirement to maintain, train and operate (including development of additional dashboards, reports, notifications etc.) for the Gauteng Open Road Tolling Project</t>
  </si>
  <si>
    <t>B3-5002</t>
  </si>
  <si>
    <t>Financial Management, Reconciliation, Administration and Reporting for one or more Value Added Service Provider</t>
  </si>
  <si>
    <t>B3-5003</t>
  </si>
  <si>
    <t>BI software and database licencing</t>
  </si>
  <si>
    <t>SECTION B3-5000:  SUBTOTAL (TRANSFER TO SUMMARY)</t>
  </si>
  <si>
    <t>TCH OPERATIONS : TRANSACTION PROCESSING AND ACCOUNT MANAGEMENT</t>
  </si>
  <si>
    <t>B3-6001</t>
  </si>
  <si>
    <t>Transaction processing fee for Transaction Records processed from various Toll Agencies</t>
  </si>
  <si>
    <t>a)    Transaction Record band per month (&lt; 60m[4])</t>
  </si>
  <si>
    <t>100 000 Transaction Records</t>
  </si>
  <si>
    <t>b)    Transaction Record band per month (60m &lt; x &lt; 70m)</t>
  </si>
  <si>
    <t>c)    Transaction Record band per month (70m &lt; x &lt; 80m)</t>
  </si>
  <si>
    <t>d)     Transaction Record band per month (80m &lt; x &lt; 90m)</t>
  </si>
  <si>
    <t>e)    Transaction Record band per month (90m &lt; x &lt; 100m)</t>
  </si>
  <si>
    <t>f)     Transaction Record band per month (&gt; 100m)</t>
  </si>
  <si>
    <t>B3-6002</t>
  </si>
  <si>
    <t>Processing of Payment of Customer Account Transactions</t>
  </si>
  <si>
    <t>a)      Cash payments received</t>
  </si>
  <si>
    <t>1 000 Transactions</t>
  </si>
  <si>
    <t>b)       Payments received through banking services</t>
  </si>
  <si>
    <t>SECTION B3-6000:  SUBTOTAL (TRANSFER TO SUMMARY)</t>
  </si>
  <si>
    <t>TCH OPERATIONS : TAG MANAGEMENT SERVICES</t>
  </si>
  <si>
    <t>B3-7001</t>
  </si>
  <si>
    <t>Receiving, testing, packaging, preparation of fitting instructions and storage of Tags during the Operation Period</t>
  </si>
  <si>
    <t>a)       Tags (excl. Tag in a Bag)</t>
  </si>
  <si>
    <t>1 000 Tags</t>
  </si>
  <si>
    <t>b)       Tag in a Bag</t>
  </si>
  <si>
    <t>B3-7002</t>
  </si>
  <si>
    <t>Tag Status Change, Support, Monitoring and Reporting Functions and all other Tag-related Tasks during the Operation Period</t>
  </si>
  <si>
    <t>a)       Fixed monthly fee</t>
  </si>
  <si>
    <t>b)       Variable fee per 1 000 Tags supported</t>
  </si>
  <si>
    <t>1 000 Tag-months</t>
  </si>
  <si>
    <t>SECTION B3-7000:  SUBTOTAL (TRANSFER TO SUMMARY)</t>
  </si>
  <si>
    <t>TCH OPERATIONS : CUSTOMER SERVICES</t>
  </si>
  <si>
    <t>B3-8001 Alternative 1</t>
  </si>
  <si>
    <t>ORT/ TCH/ VPC Combined Call Handling Function: In-house handling of calls from the public during the Operation Period (Hours of business between 08h00 to 17h00)</t>
  </si>
  <si>
    <t>a)       Fewer than 1 000 calls during a month</t>
  </si>
  <si>
    <t>1000 calls</t>
  </si>
  <si>
    <t>b)       Calls for a month between 1 000 and up to 2 000</t>
  </si>
  <si>
    <t>c)       Calls for a month between 2 000 and up to 3 000</t>
  </si>
  <si>
    <t>d)       Calls for a month between 3 000 and up to 4 000</t>
  </si>
  <si>
    <t>e)       Calls for a month between 4 000 and up to 5 000</t>
  </si>
  <si>
    <t>f)        Calls for a month between 5 000 and up to 6 000</t>
  </si>
  <si>
    <t>g)       Calls for a month between 6 000 and up to 7 000</t>
  </si>
  <si>
    <t>h)       Calls for a month between 7 000 and up to 8 000</t>
  </si>
  <si>
    <t>i)         Calls for a month between 8 000 and up to 9 000</t>
  </si>
  <si>
    <t>j)         Calls for a month between 9 000 and up to 10 000</t>
  </si>
  <si>
    <t>k)        Calls for a month between 10 000 and up to 15 000</t>
  </si>
  <si>
    <t>l)         Calls for a month between 15 000 and up to 20 000</t>
  </si>
  <si>
    <t>m)       Calls for a month between 20 000 and up to 25 000</t>
  </si>
  <si>
    <t>n)       Calls for a month between 25 000 and up to 30 000</t>
  </si>
  <si>
    <t>o)       Calls for a month between 30 000 and up to 35 000</t>
  </si>
  <si>
    <t>p)        Calls for a month between 35 000 and up to 40 000</t>
  </si>
  <si>
    <t>q)       Calls for a month between 40 000 and up to 45 000</t>
  </si>
  <si>
    <t>r)         Calls for a month between 45 000 and up to 50 000</t>
  </si>
  <si>
    <t>s)       More than 50 000 calls during a month</t>
  </si>
  <si>
    <t>B3-8001 Alternative 2</t>
  </si>
  <si>
    <t>ORT/ TCH/ VPC Combined  Call Handling Function: Outsource the handling of calls from the public during the Operation Period (Hours of business between 08h00 to 17h00)</t>
  </si>
  <si>
    <t>B3-8002</t>
  </si>
  <si>
    <t>Update of the Contents of the Combined ORT/ TCH/ VPC Web-site</t>
  </si>
  <si>
    <t>B3-8003</t>
  </si>
  <si>
    <t>ORT/ TCH/ VPC Combined Web-site, e-mail and Post: Handling of queries from the public during the Operation Period</t>
  </si>
  <si>
    <t>a)       Fewer than 10 000 queries during a month</t>
  </si>
  <si>
    <t>b)       Queries for a month between 10 000 and up to 20 000</t>
  </si>
  <si>
    <t>c)       Queries for a month between 20 000 and up to 30 000</t>
  </si>
  <si>
    <t>d)       Queries for a month between 30 000 and up to 40 000</t>
  </si>
  <si>
    <t>e)       Queries for a month between 40 000 and up to 50 000</t>
  </si>
  <si>
    <t>f)        Queries for a month between 50 000 and up to 60 000</t>
  </si>
  <si>
    <t>g)       Queries for a month between 60 000 and up to 70 000</t>
  </si>
  <si>
    <t>h)       Queries for a month between 70 000 and up to 80 000</t>
  </si>
  <si>
    <t>i)         Queries for a month between 80 000 and up to 90 000</t>
  </si>
  <si>
    <t>j)         Queries for a month between 90 000 and up to 100 000</t>
  </si>
  <si>
    <t>k)        More than 100 000 queries during a month</t>
  </si>
  <si>
    <t>SECTION B3-8000:  SUBTOTAL (TRANSFER TO SUMMARY)</t>
  </si>
  <si>
    <t>TCH OPERATIONS : VALUE ADDED SERVICES (VAS)</t>
  </si>
  <si>
    <t>B3-9001</t>
  </si>
  <si>
    <t>Mobile Application</t>
  </si>
  <si>
    <t>Operational and Technical Support to ensure and support the continued operation of the Mobile Application.</t>
  </si>
  <si>
    <t>B3-9002</t>
  </si>
  <si>
    <t>Parking Solution</t>
  </si>
  <si>
    <t>a)  Continuous management and maintenance of the third party interfaces resulting from the addition of Parking Service Providers</t>
  </si>
  <si>
    <t>Parking Provider-month</t>
  </si>
  <si>
    <t>b) Transaction processing fee for Transaction Records processed from various Parking Solution Providers</t>
  </si>
  <si>
    <t>i)    Transaction Record band per month (x &lt;500,000)</t>
  </si>
  <si>
    <t>100,000 Transactions</t>
  </si>
  <si>
    <t>ii)    Transaction Record band per month (500,000 &lt; x &lt;1,000,000)</t>
  </si>
  <si>
    <t>iii)    Transaction Record band per month (1,000,000&lt; x 2,000,000)</t>
  </si>
  <si>
    <t>iv)    Transaction Record band per month (2,000,000&lt; x)</t>
  </si>
  <si>
    <t>B3-9003</t>
  </si>
  <si>
    <t>Account Based ticketing</t>
  </si>
  <si>
    <t>a)  Continuous management and maintenance of the third party interfaces resulting from the addition of Public Transport Operators (PTO)</t>
  </si>
  <si>
    <t>PTO-month</t>
  </si>
  <si>
    <t>b) Operations and management of  ABT Back Office in accordance with Employer's Requirements PART C3.5.4</t>
  </si>
  <si>
    <t>c) Transaction processing fee for Transaction Records processed from various PTOs</t>
  </si>
  <si>
    <t>i)    Transaction Record band per month (&lt; 500,000)</t>
  </si>
  <si>
    <t>10,000 transactions</t>
  </si>
  <si>
    <t>ii)    Transaction Record band per month (500,000 &lt; x &lt; 1,000,000)</t>
  </si>
  <si>
    <t>iii)    Transaction Record band per month (1,000,000 &lt; x &lt; 2,000,000)</t>
  </si>
  <si>
    <t>iv)    Transaction Record band per month (2,000,000 &lt; x &lt; 5,000,000)</t>
  </si>
  <si>
    <t>v)    Transaction Record band per month (5,000,000 &lt; x)</t>
  </si>
  <si>
    <t>B3-9004</t>
  </si>
  <si>
    <t>Average Speed Over Distance (ASOD)</t>
  </si>
  <si>
    <t>a)  Continuous management and maintenance of the third party interfaces resulting from the addition of External Infringement Proccessing Provider</t>
  </si>
  <si>
    <t>Provider-month</t>
  </si>
  <si>
    <t>b) Provision for the Operations and management of  ASOD Back Office in accordance with Employer's Requirements PART C3.5.4</t>
  </si>
  <si>
    <t>B3-9005</t>
  </si>
  <si>
    <t>Licence Solution</t>
  </si>
  <si>
    <t>a) Provide License Solution Service as specified with manning levels at Customer Service Centres</t>
  </si>
  <si>
    <t>CSC-month</t>
  </si>
  <si>
    <t>b) Provide Eye Test Service as specified with manning levels at Customer Service Centres</t>
  </si>
  <si>
    <t>c) Transaction processing fee for processing License transaction</t>
  </si>
  <si>
    <t>i)    Transaction Record band per month (&lt;50 000)</t>
  </si>
  <si>
    <t>Transaction</t>
  </si>
  <si>
    <t>ii)    Transaction Record band per month (50 000 &lt; x &lt; 100 000)</t>
  </si>
  <si>
    <t>iii)    Transaction Record band per month (100 000 &lt; x &lt; 150 000)</t>
  </si>
  <si>
    <t>iv)    Transaction Record band per month (150 000 &lt; x &lt; 200 000)</t>
  </si>
  <si>
    <t>v)    Transaction Record band per month (x &gt; 200 000)</t>
  </si>
  <si>
    <t>B3-9006</t>
  </si>
  <si>
    <t>Continuous management and maintenance of the third party interfaces resulting from the addition of SLAs with Value Add Service Providers not specified in payment items B3-9001 to B3-9006</t>
  </si>
  <si>
    <t>VAS Provider-month</t>
  </si>
  <si>
    <t>B3-9007</t>
  </si>
  <si>
    <t>B3-9008</t>
  </si>
  <si>
    <t>Continuous management and maintenance of the VAS Back Office for one or more Value Added Service, in accordance with the Employer's Requirements PART C3.5.4</t>
  </si>
  <si>
    <t>B3-9009</t>
  </si>
  <si>
    <t>VAS Services System maintenance and Support</t>
  </si>
  <si>
    <t>SECTION B3-9000:  SUBTOTAL (TRANSFER TO SUMMARY)</t>
  </si>
  <si>
    <t>TCH OPERATIONS : HAND BACK TO NEXT OPERATOR</t>
  </si>
  <si>
    <t>B3-10 001</t>
  </si>
  <si>
    <t>Training of the next TCH Operator</t>
  </si>
  <si>
    <t>B3-10 002</t>
  </si>
  <si>
    <t>Hand back of TCH Operation to next Operator at end of the TCH Operation Service Period</t>
  </si>
  <si>
    <t>B3-10 003</t>
  </si>
  <si>
    <t>Phased take-over of TCH  Operations</t>
  </si>
  <si>
    <t>SECTION B3-10 000:  SUBTOTAL (TRANSFER TO SUMMARY)</t>
  </si>
  <si>
    <t>TCH OPERATIONS : PROVISIONAL SUMS</t>
  </si>
  <si>
    <t>B3-11 001</t>
  </si>
  <si>
    <t>Communication Costs</t>
  </si>
  <si>
    <t>a)          SMSs</t>
  </si>
  <si>
    <t>b)          Overhead charges and profit</t>
  </si>
  <si>
    <t>c)          e-mails</t>
  </si>
  <si>
    <t>d)          Overhead charges and profit</t>
  </si>
  <si>
    <t>e)          cell-phone calls</t>
  </si>
  <si>
    <t>f)           Overhead charges and profit</t>
  </si>
  <si>
    <t>g)          landline calls</t>
  </si>
  <si>
    <t>h)          Overhead charges and profit</t>
  </si>
  <si>
    <t>i)           letters</t>
  </si>
  <si>
    <t>j)            Overhead charges and profit</t>
  </si>
  <si>
    <t>B3-11 002</t>
  </si>
  <si>
    <t>Procurement of Tags during the Operation Period</t>
  </si>
  <si>
    <t>a)       Allowance for Procurement of Tags from Employer-nominated Subcontractor</t>
  </si>
  <si>
    <t>B3-11 003</t>
  </si>
  <si>
    <t>Development Costs for a new ORT/TCH/ VPC Website during the Operation Period</t>
  </si>
  <si>
    <t>a)     Development Costs</t>
  </si>
  <si>
    <t>B3-11 004</t>
  </si>
  <si>
    <t>VAS: Average Speed Over Distance (ASOD)</t>
  </si>
  <si>
    <t>a)  Provision for the external processing of Infringements by specialist service provier</t>
  </si>
  <si>
    <t xml:space="preserve">b)  Provision for the implementation of possible country wide ASOD </t>
  </si>
  <si>
    <t xml:space="preserve">c)  Provision for the implementation of possible country wide Weigh-in-Motion </t>
  </si>
  <si>
    <t>d)     Charges for Tender documents and management of Tender process</t>
  </si>
  <si>
    <t>e)     Overhead charges and profit in respect of aforementioned items</t>
  </si>
  <si>
    <t>B3-11 005</t>
  </si>
  <si>
    <t>VAS: Data Monetization</t>
  </si>
  <si>
    <t>Operate, manage and maintain Data Monetization sub system components  in accordance with Employer's Requirements PART C3.5.4</t>
  </si>
  <si>
    <t>a)     Provisional Sum for Data Monetization Operation Service</t>
  </si>
  <si>
    <t>b)     Charges for Tender documents and management of Tender process</t>
  </si>
  <si>
    <t>c)     Overhead charges and profit in respect of aforementioned items</t>
  </si>
  <si>
    <t>B3-11 006</t>
  </si>
  <si>
    <t>VAS: Loyalty</t>
  </si>
  <si>
    <t>Operate, manage and maintain Loyalty sub system components  in accordance with Employer's Requirements PART C3.5.4</t>
  </si>
  <si>
    <t>a)     Provisional Sum for Loyalty Operation Service</t>
  </si>
  <si>
    <t>B3-11 007</t>
  </si>
  <si>
    <t>VAS Services: Fuel Solution</t>
  </si>
  <si>
    <t>a)     Provisional Sum for Fuel Operation Service</t>
  </si>
  <si>
    <t>B3-11 008</t>
  </si>
  <si>
    <t>VAS: ABT Solution</t>
  </si>
  <si>
    <t>Operate, manage and maintain ABT sub system components  in accordance with Employer's Requirements PART C3.5.4</t>
  </si>
  <si>
    <t>a)     Provisional Sum for POC and Pilots</t>
  </si>
  <si>
    <t>SECTION B3-11 000:  SUBTOTAL (TRANSFER TO SUMMARY)</t>
  </si>
  <si>
    <t>VPC OPERATIONS : GENERAL</t>
  </si>
  <si>
    <t>B4-1001</t>
  </si>
  <si>
    <t>B4-1002</t>
  </si>
  <si>
    <t>B4-1003</t>
  </si>
  <si>
    <t>B4-1004</t>
  </si>
  <si>
    <t>B4-1005</t>
  </si>
  <si>
    <t>B4-1006</t>
  </si>
  <si>
    <t>Financial Management, Reconciliation, Administration and Reporting for the toll projects with conventional toll plazas funded and managed by the Employer</t>
  </si>
  <si>
    <t>SECTION B4-1000:  SUBTOTAL (TRANSFER TO SUMMARY)</t>
  </si>
  <si>
    <t>VPC OPERATIONS: DEBT COLLECTION PROCESS</t>
  </si>
  <si>
    <t>B4-2001</t>
  </si>
  <si>
    <t>Violations Processing Fee</t>
  </si>
  <si>
    <t>a)    Transaction Records band per month  x &lt; 5m[5]</t>
  </si>
  <si>
    <t>b)    Transaction Records band per month 5m &lt; x &lt; 10m</t>
  </si>
  <si>
    <t>c)    Transaction Records band per month 10m &lt; x &lt; 15m</t>
  </si>
  <si>
    <t>d)    Transaction Records band per month 15m &lt; x &lt; 20m</t>
  </si>
  <si>
    <t>e)    Transaction Records band per month 20m &lt; x &lt; 25m</t>
  </si>
  <si>
    <t>f)    Transaction Records band per month 25m &lt; x &lt; 30m</t>
  </si>
  <si>
    <t>g)    Transaction Records band per month 30m &lt; x &lt; 35m</t>
  </si>
  <si>
    <t>h)    Transaction Records band per month 35m &lt; x &lt; 40m</t>
  </si>
  <si>
    <t>i)    Transaction Records band per month &gt; 40m</t>
  </si>
  <si>
    <t>where x = number of Compliant Violation Transaction records processed during a month</t>
  </si>
  <si>
    <t>B4-2002</t>
  </si>
  <si>
    <t>Preparation, Printing and Mailing of Invoices</t>
  </si>
  <si>
    <t>a)       Compilation and checking of invoices</t>
  </si>
  <si>
    <t>1 000 Invoices</t>
  </si>
  <si>
    <t>b)       Printing of invoices: Black &amp; White</t>
  </si>
  <si>
    <t>c)       Ordinary mail</t>
  </si>
  <si>
    <t>i)    Invoices mailed within 61 days</t>
  </si>
  <si>
    <t>ii)    Invoices mailed after 61 days but within 6 months</t>
  </si>
  <si>
    <t>iii)    Invoices not mailed within 6 months</t>
  </si>
  <si>
    <t>d)        Incentive to save printing cost by e-mailing Tax Invoices</t>
  </si>
  <si>
    <t>5% of printing and mailing cost saved for invoices e-mailed</t>
  </si>
  <si>
    <t>B4-2003</t>
  </si>
  <si>
    <t>Debt Collection Management and Activities (excluding Invoices), including Violation Account Management</t>
  </si>
  <si>
    <r>
      <t>a)</t>
    </r>
    <r>
      <rPr>
        <sz val="7"/>
        <rFont val="Times New Roman"/>
        <family val="1"/>
      </rPr>
      <t xml:space="preserve">       </t>
    </r>
    <r>
      <rPr>
        <sz val="8"/>
        <rFont val="Arial"/>
        <family val="2"/>
      </rPr>
      <t>With 1-5 contacts per Account</t>
    </r>
  </si>
  <si>
    <t>1 000 Accounts</t>
  </si>
  <si>
    <r>
      <t>b)</t>
    </r>
    <r>
      <rPr>
        <sz val="7"/>
        <rFont val="Times New Roman"/>
        <family val="1"/>
      </rPr>
      <t xml:space="preserve">       </t>
    </r>
    <r>
      <rPr>
        <sz val="8"/>
        <rFont val="Arial"/>
        <family val="2"/>
      </rPr>
      <t>With &gt;5 contacts per Account</t>
    </r>
  </si>
  <si>
    <t>c)      Conclude an Acknowledgement of Debt with the Road User (AOD)</t>
  </si>
  <si>
    <t>% of value of AOD's per month</t>
  </si>
  <si>
    <t>i.  AOD Value for month &gt; R1mil</t>
  </si>
  <si>
    <t>Limit to 12% of band value</t>
  </si>
  <si>
    <t xml:space="preserve">ii.  AOD Value for month &gt; R500 000 &lt; R1mil </t>
  </si>
  <si>
    <t>Limit to 10% of band value</t>
  </si>
  <si>
    <t>iii.  AOD Value for month &lt; R500 000</t>
  </si>
  <si>
    <t>Limit to 8% of band upper limit</t>
  </si>
  <si>
    <t>d)       Settlement</t>
  </si>
  <si>
    <t>i.  Settlement Value for month &gt; R1mil</t>
  </si>
  <si>
    <t xml:space="preserve">ii.  Settlement Value for month &gt; R500 000 &lt; R1mil </t>
  </si>
  <si>
    <t>ii.  Settlement Value for month &lt; R500 000</t>
  </si>
  <si>
    <t>e)       Payment arrangement</t>
  </si>
  <si>
    <t>i.  Payment Arrangement Value for month &gt; R1mil</t>
  </si>
  <si>
    <t xml:space="preserve">ii.  Payment Arrangement Value for month &gt; R500 000 &lt; R1mil </t>
  </si>
  <si>
    <t>iii.  Payment arrangement Value for month &lt; R500 000</t>
  </si>
  <si>
    <t>B4-2004</t>
  </si>
  <si>
    <r>
      <t xml:space="preserve">Preparation, Printing and Mailing of Letters of Demand (LOD) </t>
    </r>
    <r>
      <rPr>
        <b/>
        <sz val="8"/>
        <color rgb="FFFF0000"/>
        <rFont val="Arial"/>
        <family val="2"/>
      </rPr>
      <t>or any other legal document</t>
    </r>
  </si>
  <si>
    <r>
      <t>a)</t>
    </r>
    <r>
      <rPr>
        <sz val="7"/>
        <rFont val="Times New Roman"/>
        <family val="1"/>
      </rPr>
      <t xml:space="preserve">       </t>
    </r>
    <r>
      <rPr>
        <sz val="8"/>
        <rFont val="Arial"/>
        <family val="2"/>
      </rPr>
      <t>Compilation and checking of LOD's</t>
    </r>
  </si>
  <si>
    <t>1 000 LOD's</t>
  </si>
  <si>
    <r>
      <t>b)</t>
    </r>
    <r>
      <rPr>
        <sz val="7"/>
        <rFont val="Times New Roman"/>
        <family val="1"/>
      </rPr>
      <t xml:space="preserve">       </t>
    </r>
    <r>
      <rPr>
        <sz val="8"/>
        <rFont val="Arial"/>
        <family val="2"/>
      </rPr>
      <t>Printing of LOD's: Black &amp; White</t>
    </r>
  </si>
  <si>
    <r>
      <t>c)</t>
    </r>
    <r>
      <rPr>
        <sz val="7"/>
        <rFont val="Times New Roman"/>
        <family val="1"/>
      </rPr>
      <t xml:space="preserve">       </t>
    </r>
    <r>
      <rPr>
        <sz val="8"/>
        <rFont val="Arial"/>
        <family val="2"/>
      </rPr>
      <t>Registered mail</t>
    </r>
  </si>
  <si>
    <t>i) LOD mailed within 30 days</t>
  </si>
  <si>
    <t>ii) LOD mailed after 30 days but within 6 months</t>
  </si>
  <si>
    <t>iii) LOD not mailed within 6 months</t>
  </si>
  <si>
    <t>B4-2005</t>
  </si>
  <si>
    <t>Processing of Driver Nominations for transactions included in a  Tax Invoice</t>
  </si>
  <si>
    <t>1 000 Nominations</t>
  </si>
  <si>
    <t>B4-2006</t>
  </si>
  <si>
    <t xml:space="preserve">Processing of Representations for transactions included in a  Tax Invoice </t>
  </si>
  <si>
    <t>1 000 Representations</t>
  </si>
  <si>
    <t>SECTION B4-2000:  SUBTOTAL (TRANSFER TO SUMMARY)</t>
  </si>
  <si>
    <t>VPC OPERATIONS: DEBT PROTECTION PROCESS</t>
  </si>
  <si>
    <t>B4-3001</t>
  </si>
  <si>
    <t>Support functions in respect of the AARTO Prosecution Process</t>
  </si>
  <si>
    <t>a)       Facilitation of verification and adjudication of Infringement Notice details and images by Peace Officers</t>
  </si>
  <si>
    <t>1 000 Infringement Notices</t>
  </si>
  <si>
    <t>b)       Printing of Infringement Notices: Black &amp; White</t>
  </si>
  <si>
    <t>c)  Mailing of Infringement Notices by registered mail</t>
  </si>
  <si>
    <t>i)  Infringement Notices mailed within 30 days</t>
  </si>
  <si>
    <t>ii) Infringement Notices not mailed within 30 days</t>
  </si>
  <si>
    <t>d)  Process Nominations received from NaTIS</t>
  </si>
  <si>
    <t>e)   Process Representations from RTIA</t>
  </si>
  <si>
    <t>B4-3002</t>
  </si>
  <si>
    <t>Facilitation and Support in respect of Civil Court Cases</t>
  </si>
  <si>
    <t>a)     Compilation and checking of Summonses – High court cases (Value &gt; R400 000,00)</t>
  </si>
  <si>
    <t>Summons</t>
  </si>
  <si>
    <t>b)     Compilation and checking of Summonses – Magistrate Court cases (Value &lt; R400 000,00)</t>
  </si>
  <si>
    <r>
      <t>c)</t>
    </r>
    <r>
      <rPr>
        <sz val="7"/>
        <rFont val="Times New Roman"/>
        <family val="1"/>
      </rPr>
      <t xml:space="preserve">       </t>
    </r>
    <r>
      <rPr>
        <sz val="8"/>
        <rFont val="Arial"/>
        <family val="2"/>
      </rPr>
      <t>Printing of Summonses: Black &amp; White</t>
    </r>
  </si>
  <si>
    <t>Per page</t>
  </si>
  <si>
    <r>
      <t>d)</t>
    </r>
    <r>
      <rPr>
        <sz val="7"/>
        <rFont val="Times New Roman"/>
        <family val="1"/>
      </rPr>
      <t xml:space="preserve">       </t>
    </r>
    <r>
      <rPr>
        <sz val="8"/>
        <rFont val="Arial"/>
        <family val="2"/>
      </rPr>
      <t>Deliver Summons to Court for issuing</t>
    </r>
  </si>
  <si>
    <t>B4-3003</t>
  </si>
  <si>
    <t>Debt Protection Management and Activities (excluding Invoices), including Violation Account Management</t>
  </si>
  <si>
    <t>a)      Conclude an Acknowledgement of Debt with the Road User (AOD)</t>
  </si>
  <si>
    <t>% of value of AOD per month</t>
  </si>
  <si>
    <t>b)       Settlement</t>
  </si>
  <si>
    <t>% of value of settlement per month</t>
  </si>
  <si>
    <t>iii.  Settlement Value for month &lt; R500 000</t>
  </si>
  <si>
    <t>c)       Payment arrangement</t>
  </si>
  <si>
    <t>% of value of payment arrangements per month</t>
  </si>
  <si>
    <t>B4-3004</t>
  </si>
  <si>
    <t>Facilitation and Support in respect of Civil Court Cases - Defended cases</t>
  </si>
  <si>
    <t>a)     Prepare evidence pack and submitted to court</t>
  </si>
  <si>
    <t>Evidence pack</t>
  </si>
  <si>
    <t>b)     Compilation and lodging Default Judgement (RDJ)</t>
  </si>
  <si>
    <t>RDJ</t>
  </si>
  <si>
    <t>c)     Process and reconcile Payment of all applicable costs</t>
  </si>
  <si>
    <t>Payment</t>
  </si>
  <si>
    <t>d)     Prepare amendment of Summons</t>
  </si>
  <si>
    <t>Amendment</t>
  </si>
  <si>
    <t>e)     Trace Debtor contact information</t>
  </si>
  <si>
    <t>Traces</t>
  </si>
  <si>
    <t>B4-3005</t>
  </si>
  <si>
    <t>Debt Collection and Debt Protection service provider costs during the Operation Period</t>
  </si>
  <si>
    <t>a)      Tender process to establish a panel of debt collection and debt protection service providers</t>
  </si>
  <si>
    <t>B4-3006</t>
  </si>
  <si>
    <t>Facilitation and Support in respect of Criminal Court Cases</t>
  </si>
  <si>
    <t>Court Case</t>
  </si>
  <si>
    <t>B4-3007</t>
  </si>
  <si>
    <t>Allowance for person-hours in respect of legal resources during the Operation Period</t>
  </si>
  <si>
    <t>a)    Legal specialist</t>
  </si>
  <si>
    <t>b)    Paralegal resource</t>
  </si>
  <si>
    <t>c)    Evidence pack quality assurer</t>
  </si>
  <si>
    <t xml:space="preserve">d)    Section Head </t>
  </si>
  <si>
    <t>e)    Unit Head</t>
  </si>
  <si>
    <t>B4-3008</t>
  </si>
  <si>
    <t>Co-ordination and facilitation of Mobile Policing functions</t>
  </si>
  <si>
    <t>SECTION B4-3000:  SUBTOTAL (TRANSFER TO SUMMARY)</t>
  </si>
  <si>
    <t>VPC OPERATIONS : HAND BACK TO NEXT OPERATOR</t>
  </si>
  <si>
    <t>B4-4001</t>
  </si>
  <si>
    <t>Training of the next VPC Operator</t>
  </si>
  <si>
    <t>B4-4002</t>
  </si>
  <si>
    <t>Hand back of VPC Operation to next Operator at end of the VPC Operation Service Period</t>
  </si>
  <si>
    <t>B4-4003</t>
  </si>
  <si>
    <t>SECTION B4-4000:  SUBTOTAL (TRANSFER TO SUMMARY)</t>
  </si>
  <si>
    <t>VPC OPERATIONS : PROVISIONAL SUMS</t>
  </si>
  <si>
    <t>B4-5001</t>
  </si>
  <si>
    <t>Direct Legal Costs for Summonses to non-compliant road users during the Operation Period</t>
  </si>
  <si>
    <t>a)      Direct Legal costs and disbursements</t>
  </si>
  <si>
    <t>Percentage   (%)</t>
  </si>
  <si>
    <t>B4-5002</t>
  </si>
  <si>
    <t>e)          Cell-phone calls</t>
  </si>
  <si>
    <t>g)          Landline calls</t>
  </si>
  <si>
    <t>i)           Letters</t>
  </si>
  <si>
    <t>j)           Overhead charges and profit</t>
  </si>
  <si>
    <t>k)         Communication items not send within 30 days from planned date</t>
  </si>
  <si>
    <t>B4-5003</t>
  </si>
  <si>
    <t>Debt Protection: Legal cost for Civil court cases - Magistrate courts</t>
  </si>
  <si>
    <t>a)     Legal Costs for civil court cases - Magistrate courts</t>
  </si>
  <si>
    <t>b)     Overhead charges and profit</t>
  </si>
  <si>
    <t>B4-5004</t>
  </si>
  <si>
    <t>Debt Protection: Legal cost for Civil court cases - High courts</t>
  </si>
  <si>
    <t>a)     Legal Costs for civil court cases - High courts</t>
  </si>
  <si>
    <t>B4-5005</t>
  </si>
  <si>
    <t>Debt Protection: Legal cost for Criminal court cases</t>
  </si>
  <si>
    <t>a)     Legal Costs for criminal court cases</t>
  </si>
  <si>
    <t>SECTION B4-5000:  SUBTOTAL (TRANSFER TO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</si>
</sst>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R&quot;\ #,##0.00;&quot;R&quot;\ \-#,##0.00"/>
    <numFmt numFmtId="165" formatCode="_ &quot;R&quot;\ * #,##0.00_ ;_ &quot;R&quot;\ * \-#,##0.00_ ;_ &quot;R&quot;\ * &quot;-&quot;??_ ;_ @_ "/>
    <numFmt numFmtId="166" formatCode="_ * #,##0.00_ ;_ * \-#,##0.00_ ;_ * &quot;-&quot;??_ ;_ @_ "/>
    <numFmt numFmtId="167" formatCode="#,##0.00_ ;\-#,##0.00\ "/>
    <numFmt numFmtId="168" formatCode="&quot;R&quot;\ #,##0.00"/>
    <numFmt numFmtId="169" formatCode="#,##0_ ;\-#,##0\ "/>
    <numFmt numFmtId="170" formatCode="mmmm\-yyyy"/>
  </numFmts>
  <fonts count="66">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sz val="8"/>
      <name val="Calibri"/>
      <family val="2"/>
    </font>
    <font>
      <b/>
      <sz val="14"/>
      <name val="Calibri"/>
      <family val="2"/>
    </font>
    <font>
      <sz val="14"/>
      <name val="Arial"/>
      <family val="2"/>
    </font>
    <font>
      <b/>
      <sz val="8"/>
      <name val="Calibri"/>
      <family val="2"/>
    </font>
    <font>
      <b/>
      <sz val="8"/>
      <name val="Arial"/>
      <family val="2"/>
    </font>
    <font>
      <u/>
      <sz val="8"/>
      <name val="Arial"/>
      <family val="2"/>
    </font>
    <font>
      <strike/>
      <sz val="8"/>
      <color indexed="10"/>
      <name val="Arial"/>
      <family val="2"/>
    </font>
    <font>
      <vertAlign val="superscript"/>
      <sz val="8"/>
      <name val="Arial"/>
      <family val="2"/>
    </font>
    <font>
      <sz val="11"/>
      <color theme="1"/>
      <name val="Arial"/>
      <family val="2"/>
    </font>
    <font>
      <sz val="11"/>
      <color indexed="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
      <sz val="8"/>
      <color theme="4"/>
      <name val="Arial"/>
      <family val="2"/>
    </font>
    <font>
      <b/>
      <sz val="8"/>
      <color theme="4"/>
      <name val="Arial"/>
      <family val="2"/>
    </font>
    <font>
      <sz val="7"/>
      <name val="Times New Roman"/>
      <family val="1"/>
    </font>
    <font>
      <sz val="12"/>
      <color rgb="FFFF0000"/>
      <name val="Calibri"/>
      <family val="2"/>
      <scheme val="minor"/>
    </font>
    <font>
      <b/>
      <sz val="10"/>
      <name val="Arial"/>
      <family val="2"/>
    </font>
    <font>
      <b/>
      <sz val="8"/>
      <color theme="1"/>
      <name val="Arial"/>
      <family val="2"/>
    </font>
    <font>
      <b/>
      <sz val="8"/>
      <name val="Calibri"/>
      <family val="2"/>
      <scheme val="minor"/>
    </font>
    <font>
      <b/>
      <sz val="12"/>
      <name val="Arial"/>
      <family val="2"/>
    </font>
    <font>
      <sz val="9"/>
      <color theme="1"/>
      <name val="Arial"/>
      <family val="2"/>
    </font>
    <font>
      <sz val="8"/>
      <color rgb="FFFF0000"/>
      <name val="Arial"/>
      <family val="2"/>
    </font>
    <font>
      <b/>
      <sz val="20"/>
      <name val="Arial"/>
      <family val="2"/>
    </font>
    <font>
      <b/>
      <sz val="14"/>
      <name val="Arial"/>
      <family val="2"/>
    </font>
    <font>
      <b/>
      <sz val="13"/>
      <name val="Arial"/>
      <family val="2"/>
    </font>
    <font>
      <sz val="12"/>
      <name val="Arial"/>
      <family val="2"/>
    </font>
    <font>
      <b/>
      <sz val="12"/>
      <color rgb="FF000000"/>
      <name val="Arial"/>
      <family val="2"/>
    </font>
    <font>
      <i/>
      <sz val="10"/>
      <name val="Arial"/>
      <family val="2"/>
    </font>
    <font>
      <sz val="9"/>
      <name val="Calibri"/>
      <family val="2"/>
    </font>
    <font>
      <sz val="10"/>
      <color theme="1"/>
      <name val="Arial"/>
      <family val="2"/>
    </font>
    <font>
      <b/>
      <sz val="9"/>
      <name val="Calibri"/>
      <family val="2"/>
    </font>
    <font>
      <b/>
      <sz val="8"/>
      <color rgb="FFFF0000"/>
      <name val="Arial"/>
      <family val="2"/>
    </font>
  </fonts>
  <fills count="66">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55"/>
      </patternFill>
    </fill>
    <fill>
      <patternFill patternType="solid">
        <fgColor rgb="FFC0C0C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9CC00"/>
        <bgColor indexed="64"/>
      </patternFill>
    </fill>
    <fill>
      <patternFill patternType="solid">
        <fgColor rgb="FFC0504D"/>
        <bgColor indexed="64"/>
      </patternFill>
    </fill>
    <fill>
      <patternFill patternType="solid">
        <fgColor rgb="FFFF3300"/>
        <bgColor indexed="64"/>
      </patternFill>
    </fill>
    <fill>
      <patternFill patternType="solid">
        <fgColor rgb="FFFFFF00"/>
        <bgColor indexed="64"/>
      </patternFill>
    </fill>
    <fill>
      <patternFill patternType="solid">
        <fgColor theme="3" tint="0.59999389629810485"/>
        <bgColor indexed="64"/>
      </patternFill>
    </fill>
    <fill>
      <patternFill patternType="solid">
        <fgColor indexed="9"/>
        <bgColor indexed="64"/>
      </patternFill>
    </fill>
    <fill>
      <patternFill patternType="solid">
        <fgColor rgb="FFCC66FF"/>
        <bgColor indexed="64"/>
      </patternFill>
    </fill>
    <fill>
      <patternFill patternType="solid">
        <fgColor rgb="FFFF0066"/>
        <bgColor indexed="64"/>
      </patternFill>
    </fill>
  </fills>
  <borders count="35">
    <border>
      <left/>
      <right/>
      <top/>
      <bottom/>
      <diagonal/>
    </border>
    <border>
      <left style="thin">
        <color indexed="8"/>
      </left>
      <right/>
      <top/>
      <bottom/>
      <diagonal/>
    </border>
    <border>
      <left/>
      <right/>
      <top style="medium">
        <color auto="1"/>
      </top>
      <bottom style="medium">
        <color auto="1"/>
      </bottom>
      <diagonal/>
    </border>
    <border>
      <left style="medium">
        <color auto="1"/>
      </left>
      <right/>
      <top/>
      <bottom/>
      <diagonal/>
    </border>
    <border>
      <left/>
      <right style="medium">
        <color auto="1"/>
      </right>
      <top/>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auto="1"/>
      </right>
      <top style="medium">
        <color indexed="64"/>
      </top>
      <bottom style="medium">
        <color indexed="64"/>
      </bottom>
      <diagonal/>
    </border>
  </borders>
  <cellStyleXfs count="108">
    <xf numFmtId="0" fontId="0" fillId="0" borderId="0"/>
    <xf numFmtId="166"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6" fontId="1" fillId="0" borderId="0" applyFont="0" applyFill="0" applyBorder="0" applyAlignment="0" applyProtection="0"/>
    <xf numFmtId="0" fontId="3" fillId="0" borderId="0"/>
    <xf numFmtId="0" fontId="13" fillId="0" borderId="0"/>
    <xf numFmtId="165" fontId="14" fillId="0" borderId="0" applyFont="0" applyFill="0" applyBorder="0" applyAlignment="0" applyProtection="0"/>
    <xf numFmtId="9" fontId="14" fillId="0" borderId="0" applyFont="0" applyFill="0" applyBorder="0" applyAlignment="0" applyProtection="0"/>
    <xf numFmtId="165" fontId="3" fillId="0" borderId="0" applyFont="0" applyFill="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2" borderId="0" applyNumberFormat="0" applyBorder="0" applyAlignment="0" applyProtection="0"/>
    <xf numFmtId="0" fontId="17" fillId="23" borderId="8" applyNumberFormat="0" applyAlignment="0" applyProtection="0"/>
    <xf numFmtId="0" fontId="18" fillId="23" borderId="9"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0" fontId="19" fillId="10" borderId="9" applyNumberFormat="0" applyAlignment="0" applyProtection="0"/>
    <xf numFmtId="0" fontId="20" fillId="0" borderId="10" applyNumberFormat="0" applyFill="0" applyAlignment="0" applyProtection="0"/>
    <xf numFmtId="0" fontId="21" fillId="0" borderId="0" applyNumberFormat="0" applyFill="0" applyBorder="0" applyAlignment="0" applyProtection="0"/>
    <xf numFmtId="0" fontId="22" fillId="7" borderId="0" applyNumberFormat="0" applyBorder="0" applyAlignment="0" applyProtection="0"/>
    <xf numFmtId="0" fontId="3" fillId="0" borderId="0"/>
    <xf numFmtId="0" fontId="13" fillId="0" borderId="0"/>
    <xf numFmtId="0" fontId="3" fillId="0" borderId="0"/>
    <xf numFmtId="0" fontId="1" fillId="0" borderId="0"/>
    <xf numFmtId="0" fontId="3" fillId="24" borderId="11" applyNumberFormat="0" applyFont="0" applyAlignment="0" applyProtection="0"/>
    <xf numFmtId="0" fontId="3" fillId="24" borderId="1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23" fillId="6" borderId="0" applyNumberFormat="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13" applyNumberFormat="0" applyFill="0" applyAlignment="0" applyProtection="0"/>
    <xf numFmtId="0" fontId="27" fillId="0" borderId="14" applyNumberFormat="0" applyFill="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0" borderId="0" applyNumberFormat="0" applyFill="0" applyBorder="0" applyAlignment="0" applyProtection="0"/>
    <xf numFmtId="0" fontId="30" fillId="25" borderId="16" applyNumberFormat="0" applyAlignment="0" applyProtection="0"/>
    <xf numFmtId="0" fontId="31" fillId="0" borderId="23" applyNumberFormat="0" applyFill="0" applyAlignment="0" applyProtection="0"/>
    <xf numFmtId="0" fontId="32" fillId="0" borderId="24" applyNumberFormat="0" applyFill="0" applyAlignment="0" applyProtection="0"/>
    <xf numFmtId="0" fontId="33" fillId="0" borderId="25" applyNumberFormat="0" applyFill="0" applyAlignment="0" applyProtection="0"/>
    <xf numFmtId="0" fontId="33" fillId="0" borderId="0" applyNumberFormat="0" applyFill="0" applyBorder="0" applyAlignment="0" applyProtection="0"/>
    <xf numFmtId="0" fontId="34" fillId="27" borderId="0" applyNumberFormat="0" applyBorder="0" applyAlignment="0" applyProtection="0"/>
    <xf numFmtId="0" fontId="35" fillId="28" borderId="0" applyNumberFormat="0" applyBorder="0" applyAlignment="0" applyProtection="0"/>
    <xf numFmtId="0" fontId="36" fillId="30" borderId="26" applyNumberFormat="0" applyAlignment="0" applyProtection="0"/>
    <xf numFmtId="0" fontId="37" fillId="31" borderId="27" applyNumberFormat="0" applyAlignment="0" applyProtection="0"/>
    <xf numFmtId="0" fontId="38" fillId="31" borderId="26" applyNumberFormat="0" applyAlignment="0" applyProtection="0"/>
    <xf numFmtId="0" fontId="39" fillId="0" borderId="28" applyNumberFormat="0" applyFill="0" applyAlignment="0" applyProtection="0"/>
    <xf numFmtId="0" fontId="40" fillId="32" borderId="29" applyNumberFormat="0" applyAlignment="0" applyProtection="0"/>
    <xf numFmtId="0" fontId="41" fillId="0" borderId="0" applyNumberFormat="0" applyFill="0" applyBorder="0" applyAlignment="0" applyProtection="0"/>
    <xf numFmtId="0" fontId="1" fillId="33" borderId="30" applyNumberFormat="0" applyFont="0" applyAlignment="0" applyProtection="0"/>
    <xf numFmtId="0" fontId="42" fillId="0" borderId="0" applyNumberFormat="0" applyFill="0" applyBorder="0" applyAlignment="0" applyProtection="0"/>
    <xf numFmtId="0" fontId="2" fillId="0" borderId="31" applyNumberFormat="0" applyFill="0" applyAlignment="0" applyProtection="0"/>
    <xf numFmtId="0" fontId="43"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3"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43"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43"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43"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43"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44" fillId="0" borderId="0" applyNumberFormat="0" applyFill="0" applyBorder="0" applyAlignment="0" applyProtection="0"/>
    <xf numFmtId="0" fontId="45" fillId="29" borderId="0" applyNumberFormat="0" applyBorder="0" applyAlignment="0" applyProtection="0"/>
    <xf numFmtId="0" fontId="43" fillId="37" borderId="0" applyNumberFormat="0" applyBorder="0" applyAlignment="0" applyProtection="0"/>
    <xf numFmtId="0" fontId="43" fillId="41" borderId="0" applyNumberFormat="0" applyBorder="0" applyAlignment="0" applyProtection="0"/>
    <xf numFmtId="0" fontId="43" fillId="45" borderId="0" applyNumberFormat="0" applyBorder="0" applyAlignment="0" applyProtection="0"/>
    <xf numFmtId="0" fontId="43" fillId="49" borderId="0" applyNumberFormat="0" applyBorder="0" applyAlignment="0" applyProtection="0"/>
    <xf numFmtId="0" fontId="43" fillId="53" borderId="0" applyNumberFormat="0" applyBorder="0" applyAlignment="0" applyProtection="0"/>
    <xf numFmtId="0" fontId="43" fillId="57" borderId="0" applyNumberFormat="0" applyBorder="0" applyAlignment="0" applyProtection="0"/>
  </cellStyleXfs>
  <cellXfs count="408">
    <xf numFmtId="0" fontId="0" fillId="0" borderId="0" xfId="0"/>
    <xf numFmtId="0" fontId="4" fillId="0" borderId="0" xfId="4" applyFont="1"/>
    <xf numFmtId="0" fontId="5" fillId="0" borderId="0" xfId="4" applyFont="1" applyAlignment="1">
      <alignment wrapText="1"/>
    </xf>
    <xf numFmtId="0" fontId="5" fillId="0" borderId="0" xfId="4" applyFont="1"/>
    <xf numFmtId="0" fontId="5" fillId="0" borderId="0" xfId="4" applyFont="1" applyAlignment="1">
      <alignment horizontal="center"/>
    </xf>
    <xf numFmtId="0" fontId="8" fillId="0" borderId="0" xfId="4" applyFont="1" applyAlignment="1">
      <alignment wrapText="1"/>
    </xf>
    <xf numFmtId="0" fontId="4" fillId="0" borderId="0" xfId="4" applyFont="1" applyAlignment="1">
      <alignment horizontal="left"/>
    </xf>
    <xf numFmtId="4" fontId="4" fillId="0" borderId="0" xfId="4" applyNumberFormat="1" applyFont="1"/>
    <xf numFmtId="0" fontId="4" fillId="0" borderId="0" xfId="4" applyFont="1" applyAlignment="1">
      <alignment wrapText="1"/>
    </xf>
    <xf numFmtId="3" fontId="4" fillId="0" borderId="0" xfId="4" applyNumberFormat="1" applyFont="1"/>
    <xf numFmtId="0" fontId="4" fillId="4" borderId="7" xfId="4" applyFont="1" applyFill="1" applyBorder="1" applyAlignment="1">
      <alignment horizontal="center" vertical="top" wrapText="1"/>
    </xf>
    <xf numFmtId="0" fontId="4" fillId="0" borderId="0" xfId="4" applyFont="1" applyAlignment="1">
      <alignment horizontal="right" vertical="top" wrapText="1"/>
    </xf>
    <xf numFmtId="0" fontId="4" fillId="0" borderId="4" xfId="4" applyFont="1" applyBorder="1" applyAlignment="1">
      <alignment horizontal="left" vertical="top" wrapText="1"/>
    </xf>
    <xf numFmtId="0" fontId="4" fillId="0" borderId="4" xfId="4" applyFont="1" applyBorder="1" applyAlignment="1">
      <alignment horizontal="right" vertical="top" wrapText="1"/>
    </xf>
    <xf numFmtId="169" fontId="4" fillId="0" borderId="1" xfId="4" applyNumberFormat="1" applyFont="1" applyBorder="1"/>
    <xf numFmtId="168" fontId="4" fillId="0" borderId="4" xfId="4" applyNumberFormat="1" applyFont="1" applyBorder="1" applyAlignment="1">
      <alignment horizontal="right" vertical="top" wrapText="1"/>
    </xf>
    <xf numFmtId="168" fontId="4" fillId="0" borderId="0" xfId="4" applyNumberFormat="1" applyFont="1" applyAlignment="1">
      <alignment horizontal="right" vertical="top" wrapText="1"/>
    </xf>
    <xf numFmtId="4" fontId="4" fillId="0" borderId="4" xfId="4" applyNumberFormat="1" applyFont="1" applyBorder="1" applyAlignment="1">
      <alignment horizontal="right" vertical="top" wrapText="1"/>
    </xf>
    <xf numFmtId="0" fontId="4" fillId="0" borderId="0" xfId="4" applyFont="1" applyAlignment="1">
      <alignment vertical="top"/>
    </xf>
    <xf numFmtId="0" fontId="10" fillId="0" borderId="4" xfId="4" applyFont="1" applyBorder="1" applyAlignment="1">
      <alignment horizontal="right" vertical="top" wrapText="1"/>
    </xf>
    <xf numFmtId="0" fontId="4" fillId="0" borderId="0" xfId="4" applyFont="1" applyAlignment="1">
      <alignment horizontal="right"/>
    </xf>
    <xf numFmtId="0" fontId="4" fillId="0" borderId="0" xfId="4" quotePrefix="1" applyFont="1" applyAlignment="1">
      <alignment wrapText="1"/>
    </xf>
    <xf numFmtId="0" fontId="9" fillId="0" borderId="3" xfId="4" applyFont="1" applyBorder="1" applyAlignment="1">
      <alignment horizontal="center" vertical="top"/>
    </xf>
    <xf numFmtId="168" fontId="4" fillId="0" borderId="0" xfId="4" applyNumberFormat="1" applyFont="1"/>
    <xf numFmtId="0" fontId="4" fillId="0" borderId="3" xfId="4" applyFont="1" applyBorder="1" applyAlignment="1">
      <alignment horizontal="center" vertical="top"/>
    </xf>
    <xf numFmtId="168" fontId="4" fillId="0" borderId="4" xfId="4" applyNumberFormat="1" applyFont="1" applyBorder="1" applyAlignment="1">
      <alignment vertical="top" wrapText="1"/>
    </xf>
    <xf numFmtId="168" fontId="4" fillId="0" borderId="4" xfId="4" applyNumberFormat="1" applyFont="1" applyBorder="1" applyAlignment="1">
      <alignment horizontal="right" wrapText="1"/>
    </xf>
    <xf numFmtId="168" fontId="4" fillId="0" borderId="0" xfId="4" applyNumberFormat="1" applyFont="1" applyAlignment="1">
      <alignment horizontal="right" wrapText="1"/>
    </xf>
    <xf numFmtId="0" fontId="9" fillId="0" borderId="3" xfId="4" applyFont="1" applyBorder="1" applyAlignment="1">
      <alignment vertical="top"/>
    </xf>
    <xf numFmtId="0" fontId="9" fillId="0" borderId="3" xfId="4" applyFont="1" applyBorder="1" applyAlignment="1">
      <alignment vertical="top" wrapText="1"/>
    </xf>
    <xf numFmtId="0" fontId="4" fillId="0" borderId="3" xfId="4" applyFont="1" applyBorder="1" applyAlignment="1">
      <alignment vertical="top" wrapText="1"/>
    </xf>
    <xf numFmtId="0" fontId="4" fillId="0" borderId="3" xfId="4" applyFont="1" applyBorder="1" applyAlignment="1">
      <alignment vertical="top"/>
    </xf>
    <xf numFmtId="4" fontId="4" fillId="0" borderId="0" xfId="4" applyNumberFormat="1" applyFont="1" applyAlignment="1">
      <alignment vertical="top"/>
    </xf>
    <xf numFmtId="166" fontId="4" fillId="0" borderId="0" xfId="1" applyFont="1"/>
    <xf numFmtId="166" fontId="4" fillId="0" borderId="0" xfId="4" applyNumberFormat="1" applyFont="1"/>
    <xf numFmtId="166" fontId="9" fillId="0" borderId="0" xfId="1" applyFont="1" applyFill="1" applyBorder="1" applyAlignment="1">
      <alignment horizontal="right" vertical="top" wrapText="1"/>
    </xf>
    <xf numFmtId="2" fontId="4" fillId="0" borderId="0" xfId="4" applyNumberFormat="1" applyFont="1"/>
    <xf numFmtId="0" fontId="9" fillId="4" borderId="7" xfId="4" applyFont="1" applyFill="1" applyBorder="1" applyAlignment="1">
      <alignment vertical="top" wrapText="1"/>
    </xf>
    <xf numFmtId="0" fontId="9" fillId="4" borderId="7" xfId="4" applyFont="1" applyFill="1" applyBorder="1" applyAlignment="1">
      <alignment horizontal="justify" vertical="top" wrapText="1"/>
    </xf>
    <xf numFmtId="0" fontId="4" fillId="4" borderId="6" xfId="4" applyFont="1" applyFill="1" applyBorder="1" applyAlignment="1">
      <alignment horizontal="justify" vertical="top" wrapText="1"/>
    </xf>
    <xf numFmtId="0" fontId="4" fillId="0" borderId="3" xfId="4" applyFont="1" applyBorder="1" applyAlignment="1">
      <alignment horizontal="left" vertical="top" wrapText="1" indent="2"/>
    </xf>
    <xf numFmtId="0" fontId="9" fillId="0" borderId="0" xfId="4" applyFont="1"/>
    <xf numFmtId="0" fontId="4" fillId="0" borderId="3" xfId="4" applyFont="1" applyBorder="1" applyAlignment="1">
      <alignment horizontal="left" vertical="top" wrapText="1"/>
    </xf>
    <xf numFmtId="0" fontId="9" fillId="0" borderId="3" xfId="4" applyFont="1" applyBorder="1" applyAlignment="1">
      <alignment horizontal="left" vertical="top" wrapText="1"/>
    </xf>
    <xf numFmtId="0" fontId="4" fillId="0" borderId="3" xfId="4" applyFont="1" applyBorder="1" applyAlignment="1">
      <alignment horizontal="justify" vertical="top" wrapText="1"/>
    </xf>
    <xf numFmtId="0" fontId="9" fillId="0" borderId="0" xfId="4" applyFont="1" applyAlignment="1">
      <alignment horizontal="center"/>
    </xf>
    <xf numFmtId="0" fontId="4" fillId="0" borderId="18" xfId="4" applyFont="1" applyBorder="1" applyAlignment="1">
      <alignment vertical="top" wrapText="1"/>
    </xf>
    <xf numFmtId="0" fontId="9" fillId="0" borderId="18" xfId="4" applyFont="1" applyBorder="1" applyAlignment="1">
      <alignment horizontal="center" vertical="top"/>
    </xf>
    <xf numFmtId="0" fontId="9" fillId="0" borderId="18" xfId="4" applyFont="1" applyBorder="1" applyAlignment="1">
      <alignment vertical="top" wrapText="1"/>
    </xf>
    <xf numFmtId="0" fontId="4" fillId="0" borderId="18" xfId="4" applyFont="1" applyBorder="1" applyAlignment="1">
      <alignment horizontal="left" vertical="top" wrapText="1"/>
    </xf>
    <xf numFmtId="0" fontId="9" fillId="0" borderId="18" xfId="4" applyFont="1" applyBorder="1" applyAlignment="1">
      <alignment horizontal="justify" vertical="top"/>
    </xf>
    <xf numFmtId="0" fontId="9" fillId="0" borderId="18" xfId="4" applyFont="1" applyBorder="1" applyAlignment="1">
      <alignment horizontal="justify" vertical="top" wrapText="1"/>
    </xf>
    <xf numFmtId="168" fontId="9" fillId="0" borderId="0" xfId="4" applyNumberFormat="1" applyFont="1" applyAlignment="1">
      <alignment horizontal="right" wrapText="1"/>
    </xf>
    <xf numFmtId="166" fontId="9" fillId="0" borderId="0" xfId="1" applyFont="1" applyFill="1" applyBorder="1" applyAlignment="1">
      <alignment horizontal="right" wrapText="1"/>
    </xf>
    <xf numFmtId="0" fontId="4" fillId="0" borderId="21" xfId="4" applyFont="1" applyBorder="1" applyAlignment="1">
      <alignment horizontal="justify" vertical="top" wrapText="1"/>
    </xf>
    <xf numFmtId="4" fontId="4" fillId="0" borderId="21" xfId="4" applyNumberFormat="1" applyFont="1" applyBorder="1" applyAlignment="1">
      <alignment horizontal="right" vertical="top" wrapText="1"/>
    </xf>
    <xf numFmtId="168" fontId="4" fillId="0" borderId="21" xfId="4" applyNumberFormat="1" applyFont="1" applyBorder="1" applyAlignment="1">
      <alignment horizontal="right" vertical="top" wrapText="1"/>
    </xf>
    <xf numFmtId="0" fontId="4" fillId="0" borderId="21" xfId="4" applyFont="1" applyBorder="1" applyAlignment="1">
      <alignment horizontal="center" vertical="top"/>
    </xf>
    <xf numFmtId="0" fontId="4" fillId="0" borderId="21" xfId="4" applyFont="1" applyBorder="1" applyAlignment="1">
      <alignment horizontal="left" vertical="top" wrapText="1"/>
    </xf>
    <xf numFmtId="0" fontId="4" fillId="0" borderId="21" xfId="4" applyFont="1" applyBorder="1" applyAlignment="1">
      <alignment vertical="top" wrapText="1"/>
    </xf>
    <xf numFmtId="0" fontId="4" fillId="0" borderId="22" xfId="4" applyFont="1" applyBorder="1"/>
    <xf numFmtId="0" fontId="9" fillId="0" borderId="21" xfId="4" applyFont="1" applyBorder="1" applyAlignment="1">
      <alignment vertical="top" wrapText="1"/>
    </xf>
    <xf numFmtId="0" fontId="4" fillId="0" borderId="21" xfId="4" applyFont="1" applyBorder="1" applyAlignment="1">
      <alignment horizontal="justify" vertical="top"/>
    </xf>
    <xf numFmtId="168" fontId="9" fillId="0" borderId="22" xfId="4" applyNumberFormat="1" applyFont="1" applyBorder="1" applyAlignment="1">
      <alignment horizontal="right" wrapText="1"/>
    </xf>
    <xf numFmtId="4" fontId="4" fillId="0" borderId="21" xfId="4" applyNumberFormat="1" applyFont="1" applyBorder="1" applyAlignment="1">
      <alignment horizontal="right" wrapText="1"/>
    </xf>
    <xf numFmtId="0" fontId="9" fillId="0" borderId="3" xfId="4" applyFont="1" applyBorder="1" applyAlignment="1">
      <alignment horizontal="justify" vertical="top" wrapText="1"/>
    </xf>
    <xf numFmtId="0" fontId="4" fillId="0" borderId="0" xfId="4" applyFont="1" applyAlignment="1">
      <alignment horizontal="center"/>
    </xf>
    <xf numFmtId="0" fontId="9" fillId="0" borderId="22" xfId="4" applyFont="1" applyBorder="1" applyAlignment="1">
      <alignment horizontal="center" wrapText="1"/>
    </xf>
    <xf numFmtId="4" fontId="4" fillId="0" borderId="0" xfId="4" quotePrefix="1" applyNumberFormat="1" applyFont="1"/>
    <xf numFmtId="0" fontId="9" fillId="0" borderId="3" xfId="4" applyFont="1" applyBorder="1" applyAlignment="1">
      <alignment horizontal="center" vertical="top" wrapText="1"/>
    </xf>
    <xf numFmtId="0" fontId="4" fillId="0" borderId="3" xfId="4" applyFont="1" applyBorder="1" applyAlignment="1">
      <alignment horizontal="center" vertical="top" wrapText="1"/>
    </xf>
    <xf numFmtId="0" fontId="10" fillId="0" borderId="3" xfId="4" applyFont="1" applyBorder="1" applyAlignment="1">
      <alignment horizontal="center" vertical="top" wrapText="1"/>
    </xf>
    <xf numFmtId="0" fontId="4" fillId="26" borderId="7" xfId="4" applyFont="1" applyFill="1" applyBorder="1" applyAlignment="1">
      <alignment horizontal="right" vertical="top" wrapText="1"/>
    </xf>
    <xf numFmtId="0" fontId="4" fillId="26" borderId="32" xfId="4" applyFont="1" applyFill="1" applyBorder="1" applyAlignment="1">
      <alignment horizontal="right" vertical="top" wrapText="1"/>
    </xf>
    <xf numFmtId="0" fontId="4" fillId="26" borderId="32" xfId="4" applyFont="1" applyFill="1" applyBorder="1" applyAlignment="1">
      <alignment horizontal="center" vertical="top" wrapText="1"/>
    </xf>
    <xf numFmtId="0" fontId="9" fillId="0" borderId="21" xfId="4" applyFont="1" applyBorder="1" applyAlignment="1">
      <alignment horizontal="center" vertical="top"/>
    </xf>
    <xf numFmtId="0" fontId="4" fillId="0" borderId="32" xfId="4" applyFont="1" applyBorder="1" applyAlignment="1">
      <alignment horizontal="center" vertical="top"/>
    </xf>
    <xf numFmtId="0" fontId="4" fillId="0" borderId="17" xfId="4" applyFont="1" applyBorder="1" applyAlignment="1">
      <alignment vertical="top"/>
    </xf>
    <xf numFmtId="0" fontId="9" fillId="4" borderId="19" xfId="4" applyFont="1" applyFill="1" applyBorder="1" applyAlignment="1">
      <alignment vertical="top"/>
    </xf>
    <xf numFmtId="0" fontId="4" fillId="0" borderId="21" xfId="4" applyFont="1" applyBorder="1" applyAlignment="1">
      <alignment vertical="top"/>
    </xf>
    <xf numFmtId="0" fontId="9" fillId="0" borderId="19" xfId="4" applyFont="1" applyBorder="1" applyAlignment="1">
      <alignment vertical="top"/>
    </xf>
    <xf numFmtId="0" fontId="9" fillId="4" borderId="19" xfId="4" applyFont="1" applyFill="1" applyBorder="1" applyAlignment="1">
      <alignment vertical="top" wrapText="1"/>
    </xf>
    <xf numFmtId="0" fontId="4" fillId="0" borderId="32" xfId="4" applyFont="1" applyBorder="1" applyAlignment="1">
      <alignment vertical="top" wrapText="1"/>
    </xf>
    <xf numFmtId="0" fontId="9" fillId="0" borderId="19" xfId="4" applyFont="1" applyBorder="1" applyAlignment="1">
      <alignment vertical="top" wrapText="1"/>
    </xf>
    <xf numFmtId="0" fontId="9" fillId="0" borderId="19" xfId="4" applyFont="1" applyBorder="1" applyAlignment="1">
      <alignment horizontal="center" vertical="top"/>
    </xf>
    <xf numFmtId="0" fontId="11" fillId="0" borderId="21" xfId="4" applyFont="1" applyBorder="1" applyAlignment="1">
      <alignment horizontal="left" vertical="top" wrapText="1"/>
    </xf>
    <xf numFmtId="0" fontId="4" fillId="0" borderId="32" xfId="4" applyFont="1" applyBorder="1" applyAlignment="1">
      <alignment horizontal="left" vertical="top" wrapText="1"/>
    </xf>
    <xf numFmtId="0" fontId="4" fillId="0" borderId="32" xfId="4" applyFont="1" applyBorder="1" applyAlignment="1">
      <alignment horizontal="justify" vertical="top" wrapText="1"/>
    </xf>
    <xf numFmtId="0" fontId="9" fillId="0" borderId="21" xfId="4" applyFont="1" applyBorder="1" applyAlignment="1">
      <alignment horizontal="justify" vertical="top" wrapText="1"/>
    </xf>
    <xf numFmtId="0" fontId="9" fillId="0" borderId="19" xfId="4" applyFont="1" applyBorder="1" applyAlignment="1">
      <alignment horizontal="justify" vertical="top" wrapText="1"/>
    </xf>
    <xf numFmtId="0" fontId="4" fillId="0" borderId="17" xfId="4" applyFont="1" applyBorder="1" applyAlignment="1">
      <alignment horizontal="justify" vertical="top" wrapText="1"/>
    </xf>
    <xf numFmtId="0" fontId="4" fillId="0" borderId="17" xfId="4" applyFont="1" applyBorder="1" applyAlignment="1">
      <alignment horizontal="center" vertical="top"/>
    </xf>
    <xf numFmtId="0" fontId="9" fillId="4" borderId="3" xfId="4" applyFont="1" applyFill="1" applyBorder="1" applyAlignment="1">
      <alignment horizontal="center" vertical="top"/>
    </xf>
    <xf numFmtId="0" fontId="9" fillId="4" borderId="21" xfId="4" applyFont="1" applyFill="1" applyBorder="1" applyAlignment="1">
      <alignment vertical="top" wrapText="1"/>
    </xf>
    <xf numFmtId="0" fontId="4" fillId="4" borderId="4" xfId="4" applyFont="1" applyFill="1" applyBorder="1" applyAlignment="1">
      <alignment horizontal="center" vertical="top" wrapText="1"/>
    </xf>
    <xf numFmtId="0" fontId="9" fillId="4" borderId="21" xfId="4" applyFont="1" applyFill="1" applyBorder="1" applyAlignment="1">
      <alignment horizontal="center" vertical="top"/>
    </xf>
    <xf numFmtId="0" fontId="9" fillId="0" borderId="17" xfId="4" applyFont="1" applyBorder="1" applyAlignment="1">
      <alignment horizontal="justify" vertical="top"/>
    </xf>
    <xf numFmtId="0" fontId="9" fillId="4" borderId="21" xfId="4" applyFont="1" applyFill="1" applyBorder="1" applyAlignment="1">
      <alignment horizontal="justify" vertical="top"/>
    </xf>
    <xf numFmtId="0" fontId="9" fillId="0" borderId="21" xfId="4" applyFont="1" applyBorder="1" applyAlignment="1">
      <alignment horizontal="justify" vertical="top"/>
    </xf>
    <xf numFmtId="0" fontId="9" fillId="0" borderId="19" xfId="4" applyFont="1" applyBorder="1" applyAlignment="1">
      <alignment horizontal="justify" vertical="top"/>
    </xf>
    <xf numFmtId="0" fontId="9" fillId="0" borderId="3" xfId="4" applyFont="1" applyBorder="1" applyAlignment="1">
      <alignment horizontal="justify" vertical="top"/>
    </xf>
    <xf numFmtId="0" fontId="4" fillId="0" borderId="3" xfId="4" applyFont="1" applyBorder="1" applyAlignment="1">
      <alignment horizontal="justify" vertical="top"/>
    </xf>
    <xf numFmtId="0" fontId="9" fillId="4" borderId="4" xfId="4" applyFont="1" applyFill="1" applyBorder="1" applyAlignment="1">
      <alignment horizontal="left" vertical="top" wrapText="1"/>
    </xf>
    <xf numFmtId="0" fontId="9" fillId="0" borderId="19" xfId="4" applyFont="1" applyBorder="1" applyAlignment="1">
      <alignment horizontal="left" vertical="top" wrapText="1"/>
    </xf>
    <xf numFmtId="0" fontId="9" fillId="0" borderId="17" xfId="4" applyFont="1" applyBorder="1" applyAlignment="1">
      <alignment horizontal="left" vertical="top" wrapText="1"/>
    </xf>
    <xf numFmtId="0" fontId="9" fillId="2" borderId="32" xfId="4" applyFont="1" applyFill="1" applyBorder="1" applyAlignment="1">
      <alignment horizontal="left" vertical="top"/>
    </xf>
    <xf numFmtId="0" fontId="9" fillId="0" borderId="32" xfId="4" applyFont="1" applyBorder="1" applyAlignment="1">
      <alignment vertical="top" wrapText="1"/>
    </xf>
    <xf numFmtId="0" fontId="9" fillId="0" borderId="32" xfId="4" applyFont="1" applyBorder="1" applyAlignment="1">
      <alignment horizontal="center" vertical="top"/>
    </xf>
    <xf numFmtId="0" fontId="9" fillId="0" borderId="17" xfId="4" applyFont="1" applyBorder="1" applyAlignment="1">
      <alignment horizontal="center" vertical="top"/>
    </xf>
    <xf numFmtId="0" fontId="9" fillId="0" borderId="17" xfId="4" applyFont="1" applyBorder="1" applyAlignment="1">
      <alignment vertical="top" wrapText="1"/>
    </xf>
    <xf numFmtId="0" fontId="9" fillId="0" borderId="17" xfId="4" applyFont="1" applyBorder="1" applyAlignment="1">
      <alignment horizontal="justify" vertical="top" wrapText="1"/>
    </xf>
    <xf numFmtId="0" fontId="4" fillId="4" borderId="19" xfId="4" applyFont="1" applyFill="1" applyBorder="1" applyAlignment="1">
      <alignment horizontal="center" vertical="top" wrapText="1"/>
    </xf>
    <xf numFmtId="0" fontId="4" fillId="0" borderId="17" xfId="4" applyFont="1" applyBorder="1" applyAlignment="1">
      <alignment horizontal="left" vertical="top" wrapText="1"/>
    </xf>
    <xf numFmtId="0" fontId="4" fillId="4" borderId="0" xfId="4" applyFont="1" applyFill="1" applyAlignment="1">
      <alignment horizontal="justify" vertical="top" wrapText="1"/>
    </xf>
    <xf numFmtId="0" fontId="4" fillId="0" borderId="19" xfId="4" applyFont="1" applyBorder="1" applyAlignment="1">
      <alignment horizontal="left" vertical="top" wrapText="1"/>
    </xf>
    <xf numFmtId="0" fontId="9" fillId="0" borderId="18" xfId="4" applyFont="1" applyBorder="1" applyAlignment="1">
      <alignment horizontal="center"/>
    </xf>
    <xf numFmtId="0" fontId="9" fillId="4" borderId="21" xfId="4" applyFont="1" applyFill="1" applyBorder="1" applyAlignment="1">
      <alignment horizontal="left" vertical="top" wrapText="1"/>
    </xf>
    <xf numFmtId="0" fontId="9" fillId="0" borderId="0" xfId="4" applyFont="1" applyAlignment="1">
      <alignment vertical="top"/>
    </xf>
    <xf numFmtId="0" fontId="5" fillId="0" borderId="0" xfId="4" applyFont="1" applyAlignment="1">
      <alignment horizontal="center" vertical="center" wrapText="1"/>
    </xf>
    <xf numFmtId="0" fontId="8" fillId="0" borderId="0" xfId="4" applyFont="1"/>
    <xf numFmtId="168" fontId="8" fillId="0" borderId="0" xfId="4" applyNumberFormat="1" applyFont="1"/>
    <xf numFmtId="0" fontId="9" fillId="0" borderId="21" xfId="4" applyFont="1" applyBorder="1" applyAlignment="1">
      <alignment horizontal="left" vertical="top"/>
    </xf>
    <xf numFmtId="0" fontId="9" fillId="0" borderId="0" xfId="4" applyFont="1" applyAlignment="1">
      <alignment horizontal="center" wrapText="1"/>
    </xf>
    <xf numFmtId="0" fontId="5" fillId="26" borderId="22" xfId="4" applyFont="1" applyFill="1" applyBorder="1" applyAlignment="1">
      <alignment horizontal="center" vertical="center" wrapText="1"/>
    </xf>
    <xf numFmtId="168" fontId="4" fillId="0" borderId="0" xfId="4" applyNumberFormat="1" applyFont="1" applyAlignment="1">
      <alignment vertical="top"/>
    </xf>
    <xf numFmtId="0" fontId="9" fillId="0" borderId="5" xfId="4" applyFont="1" applyBorder="1" applyAlignment="1">
      <alignment wrapText="1"/>
    </xf>
    <xf numFmtId="0" fontId="9" fillId="0" borderId="0" xfId="4" applyFont="1" applyAlignment="1">
      <alignment horizontal="left" vertical="top" wrapText="1"/>
    </xf>
    <xf numFmtId="0" fontId="4" fillId="0" borderId="6" xfId="4" applyFont="1" applyBorder="1" applyAlignment="1">
      <alignment horizontal="left" vertical="top" wrapText="1"/>
    </xf>
    <xf numFmtId="0" fontId="4" fillId="0" borderId="18" xfId="4" applyFont="1" applyBorder="1" applyAlignment="1">
      <alignment horizontal="left" wrapText="1"/>
    </xf>
    <xf numFmtId="169" fontId="4" fillId="0" borderId="0" xfId="4" applyNumberFormat="1" applyFont="1"/>
    <xf numFmtId="0" fontId="9" fillId="4" borderId="22" xfId="4" applyFont="1" applyFill="1" applyBorder="1" applyAlignment="1">
      <alignment horizontal="center" vertical="top"/>
    </xf>
    <xf numFmtId="0" fontId="9" fillId="0" borderId="21" xfId="4" applyFont="1" applyBorder="1" applyAlignment="1">
      <alignment horizontal="left" vertical="top" wrapText="1"/>
    </xf>
    <xf numFmtId="0" fontId="9" fillId="4" borderId="7" xfId="4" applyFont="1" applyFill="1" applyBorder="1" applyAlignment="1">
      <alignment horizontal="left" vertical="top" wrapText="1"/>
    </xf>
    <xf numFmtId="0" fontId="46" fillId="0" borderId="3" xfId="4" applyFont="1" applyBorder="1" applyAlignment="1">
      <alignment horizontal="justify" vertical="top" wrapText="1"/>
    </xf>
    <xf numFmtId="4" fontId="46" fillId="0" borderId="21" xfId="4" applyNumberFormat="1" applyFont="1" applyBorder="1" applyAlignment="1">
      <alignment horizontal="right" vertical="top" wrapText="1"/>
    </xf>
    <xf numFmtId="0" fontId="46" fillId="0" borderId="0" xfId="4" applyFont="1"/>
    <xf numFmtId="0" fontId="47" fillId="0" borderId="3" xfId="4" applyFont="1" applyBorder="1" applyAlignment="1">
      <alignment horizontal="center" vertical="top"/>
    </xf>
    <xf numFmtId="0" fontId="47" fillId="0" borderId="3" xfId="4" applyFont="1" applyBorder="1" applyAlignment="1">
      <alignment horizontal="left" vertical="top" wrapText="1"/>
    </xf>
    <xf numFmtId="0" fontId="46" fillId="0" borderId="3" xfId="4" applyFont="1" applyBorder="1" applyAlignment="1">
      <alignment horizontal="left" vertical="top" wrapText="1"/>
    </xf>
    <xf numFmtId="168" fontId="46" fillId="0" borderId="0" xfId="4" applyNumberFormat="1" applyFont="1" applyAlignment="1">
      <alignment horizontal="right" vertical="top" wrapText="1"/>
    </xf>
    <xf numFmtId="0" fontId="46" fillId="0" borderId="21" xfId="4" applyFont="1" applyBorder="1" applyAlignment="1">
      <alignment horizontal="justify" vertical="top" wrapText="1"/>
    </xf>
    <xf numFmtId="0" fontId="46" fillId="0" borderId="21" xfId="4" applyFont="1" applyBorder="1" applyAlignment="1">
      <alignment horizontal="left" vertical="top" wrapText="1"/>
    </xf>
    <xf numFmtId="168" fontId="46" fillId="0" borderId="21" xfId="4" applyNumberFormat="1" applyFont="1" applyBorder="1" applyAlignment="1">
      <alignment horizontal="right" vertical="top" wrapText="1"/>
    </xf>
    <xf numFmtId="0" fontId="46" fillId="0" borderId="21" xfId="4" applyFont="1" applyBorder="1" applyAlignment="1">
      <alignment horizontal="center" vertical="top"/>
    </xf>
    <xf numFmtId="4" fontId="4" fillId="0" borderId="0" xfId="4" applyNumberFormat="1" applyFont="1" applyAlignment="1">
      <alignment horizontal="right"/>
    </xf>
    <xf numFmtId="0" fontId="4" fillId="0" borderId="3" xfId="0" applyFont="1" applyBorder="1" applyAlignment="1">
      <alignment horizontal="justify" vertical="top" wrapText="1"/>
    </xf>
    <xf numFmtId="0" fontId="4" fillId="0" borderId="21" xfId="0" applyFont="1" applyBorder="1" applyAlignment="1">
      <alignment vertical="top" wrapText="1"/>
    </xf>
    <xf numFmtId="0" fontId="0" fillId="0" borderId="21" xfId="0" applyBorder="1" applyAlignment="1">
      <alignment vertical="top" wrapText="1"/>
    </xf>
    <xf numFmtId="0" fontId="4" fillId="0" borderId="3" xfId="0" applyFont="1" applyBorder="1" applyAlignment="1">
      <alignment vertical="top" wrapText="1"/>
    </xf>
    <xf numFmtId="0" fontId="4" fillId="0" borderId="21" xfId="0" applyFont="1" applyBorder="1" applyAlignment="1">
      <alignment horizontal="center" vertical="top" wrapText="1"/>
    </xf>
    <xf numFmtId="0" fontId="9" fillId="0" borderId="3" xfId="0" applyFont="1" applyBorder="1" applyAlignment="1">
      <alignment horizontal="center" vertical="top"/>
    </xf>
    <xf numFmtId="0" fontId="4" fillId="0" borderId="3" xfId="0" applyFont="1" applyBorder="1" applyAlignment="1">
      <alignment horizontal="center" vertical="top"/>
    </xf>
    <xf numFmtId="0" fontId="9" fillId="0" borderId="21" xfId="0" applyFont="1" applyBorder="1" applyAlignment="1">
      <alignment horizontal="center" vertical="top"/>
    </xf>
    <xf numFmtId="4" fontId="4" fillId="0" borderId="21" xfId="0" applyNumberFormat="1" applyFont="1" applyBorder="1" applyAlignment="1">
      <alignment horizontal="left" vertical="top" wrapText="1"/>
    </xf>
    <xf numFmtId="0" fontId="9" fillId="0" borderId="0" xfId="0" applyFont="1" applyAlignment="1">
      <alignment horizontal="justify" vertical="top" wrapText="1"/>
    </xf>
    <xf numFmtId="0" fontId="46" fillId="0" borderId="3" xfId="0" applyFont="1" applyBorder="1" applyAlignment="1">
      <alignment horizontal="justify" vertical="top" wrapText="1"/>
    </xf>
    <xf numFmtId="0" fontId="46" fillId="0" borderId="21" xfId="0" applyFont="1" applyBorder="1" applyAlignment="1">
      <alignment vertical="top" wrapText="1"/>
    </xf>
    <xf numFmtId="0" fontId="47" fillId="0" borderId="3" xfId="0" applyFont="1" applyBorder="1" applyAlignment="1">
      <alignment horizontal="center" vertical="top"/>
    </xf>
    <xf numFmtId="0" fontId="4" fillId="0" borderId="21" xfId="0" applyFont="1" applyBorder="1" applyAlignment="1">
      <alignment horizontal="left" vertical="top" wrapText="1"/>
    </xf>
    <xf numFmtId="0" fontId="6" fillId="0" borderId="0" xfId="4" applyFont="1" applyAlignment="1">
      <alignment horizontal="center"/>
    </xf>
    <xf numFmtId="0" fontId="7" fillId="0" borderId="0" xfId="4" applyFont="1"/>
    <xf numFmtId="169" fontId="4" fillId="0" borderId="1" xfId="4" applyNumberFormat="1" applyFont="1" applyBorder="1" applyAlignment="1">
      <alignment vertical="top"/>
    </xf>
    <xf numFmtId="169" fontId="4" fillId="0" borderId="0" xfId="4" applyNumberFormat="1" applyFont="1" applyAlignment="1">
      <alignment vertical="top"/>
    </xf>
    <xf numFmtId="168" fontId="9" fillId="0" borderId="0" xfId="4" applyNumberFormat="1" applyFont="1" applyAlignment="1">
      <alignment horizontal="right" vertical="top" wrapText="1"/>
    </xf>
    <xf numFmtId="168" fontId="9" fillId="0" borderId="4" xfId="4" applyNumberFormat="1" applyFont="1" applyBorder="1" applyAlignment="1">
      <alignment horizontal="right" vertical="top" wrapText="1"/>
    </xf>
    <xf numFmtId="4" fontId="9" fillId="0" borderId="21" xfId="4" applyNumberFormat="1" applyFont="1" applyBorder="1" applyAlignment="1">
      <alignment horizontal="right" vertical="top" wrapText="1"/>
    </xf>
    <xf numFmtId="0" fontId="4" fillId="0" borderId="21" xfId="4" applyFont="1" applyBorder="1" applyAlignment="1">
      <alignment horizontal="left" vertical="top"/>
    </xf>
    <xf numFmtId="3" fontId="4" fillId="0" borderId="0" xfId="4" applyNumberFormat="1" applyFont="1" applyAlignment="1">
      <alignment vertical="top"/>
    </xf>
    <xf numFmtId="0" fontId="4" fillId="0" borderId="0" xfId="4" applyFont="1" applyAlignment="1">
      <alignment horizontal="right" vertical="top"/>
    </xf>
    <xf numFmtId="0" fontId="4" fillId="0" borderId="3" xfId="4" applyFont="1" applyBorder="1" applyAlignment="1">
      <alignment wrapText="1"/>
    </xf>
    <xf numFmtId="168" fontId="9" fillId="0" borderId="21" xfId="4" applyNumberFormat="1" applyFont="1" applyBorder="1" applyAlignment="1">
      <alignment horizontal="right" vertical="top" wrapText="1"/>
    </xf>
    <xf numFmtId="0" fontId="4" fillId="0" borderId="0" xfId="4" applyFont="1" applyAlignment="1">
      <alignment horizontal="left" vertical="top" wrapText="1"/>
    </xf>
    <xf numFmtId="0" fontId="50" fillId="0" borderId="0" xfId="4" applyFont="1" applyAlignment="1">
      <alignment horizontal="center" vertical="center" wrapText="1"/>
    </xf>
    <xf numFmtId="168" fontId="4" fillId="0" borderId="0" xfId="4" applyNumberFormat="1" applyFont="1" applyAlignment="1">
      <alignment vertical="center" wrapText="1"/>
    </xf>
    <xf numFmtId="168" fontId="4" fillId="0" borderId="0" xfId="4" applyNumberFormat="1" applyFont="1" applyAlignment="1">
      <alignment horizontal="right" vertical="center" wrapText="1"/>
    </xf>
    <xf numFmtId="0" fontId="9" fillId="0" borderId="0" xfId="4" applyFont="1" applyAlignment="1">
      <alignment horizontal="left" wrapText="1"/>
    </xf>
    <xf numFmtId="0" fontId="51" fillId="0" borderId="21" xfId="0" applyFont="1" applyBorder="1" applyAlignment="1">
      <alignment vertical="top" wrapText="1"/>
    </xf>
    <xf numFmtId="0" fontId="4" fillId="0" borderId="0" xfId="0" applyFont="1" applyAlignment="1">
      <alignment vertical="top"/>
    </xf>
    <xf numFmtId="0" fontId="53" fillId="0" borderId="0" xfId="4" applyFont="1" applyAlignment="1">
      <alignment horizontal="left"/>
    </xf>
    <xf numFmtId="0" fontId="9" fillId="0" borderId="22" xfId="4" applyFont="1" applyBorder="1" applyAlignment="1">
      <alignment horizontal="center" vertical="center" wrapText="1"/>
    </xf>
    <xf numFmtId="0" fontId="9" fillId="58" borderId="22" xfId="4" applyFont="1" applyFill="1" applyBorder="1" applyAlignment="1">
      <alignment horizontal="center" vertical="center" wrapText="1"/>
    </xf>
    <xf numFmtId="0" fontId="5" fillId="26" borderId="18" xfId="4" applyFont="1" applyFill="1" applyBorder="1" applyAlignment="1">
      <alignment horizontal="center" vertical="center" wrapText="1"/>
    </xf>
    <xf numFmtId="0" fontId="4" fillId="0" borderId="18" xfId="4" applyFont="1" applyBorder="1" applyAlignment="1">
      <alignment horizontal="center" vertical="center" wrapText="1"/>
    </xf>
    <xf numFmtId="0" fontId="4" fillId="0" borderId="21" xfId="4" applyFont="1" applyBorder="1" applyAlignment="1">
      <alignment horizontal="center" vertical="center" wrapText="1"/>
    </xf>
    <xf numFmtId="49" fontId="9" fillId="0" borderId="18" xfId="4" applyNumberFormat="1" applyFont="1" applyBorder="1" applyAlignment="1">
      <alignment vertical="center" wrapText="1"/>
    </xf>
    <xf numFmtId="0" fontId="4" fillId="0" borderId="21" xfId="4" applyFont="1" applyBorder="1" applyAlignment="1">
      <alignment vertical="center" wrapText="1"/>
    </xf>
    <xf numFmtId="0" fontId="4" fillId="0" borderId="18" xfId="4" applyFont="1" applyBorder="1"/>
    <xf numFmtId="168" fontId="4" fillId="0" borderId="21" xfId="4" applyNumberFormat="1" applyFont="1" applyBorder="1" applyAlignment="1">
      <alignment vertical="center" wrapText="1"/>
    </xf>
    <xf numFmtId="168" fontId="4" fillId="0" borderId="21" xfId="4" applyNumberFormat="1" applyFont="1" applyBorder="1" applyAlignment="1">
      <alignment horizontal="right" vertical="center" wrapText="1"/>
    </xf>
    <xf numFmtId="0" fontId="9" fillId="59" borderId="22" xfId="4" applyFont="1" applyFill="1" applyBorder="1" applyAlignment="1">
      <alignment horizontal="center" vertical="center" wrapText="1"/>
    </xf>
    <xf numFmtId="0" fontId="9" fillId="60" borderId="22" xfId="4" applyFont="1" applyFill="1" applyBorder="1" applyAlignment="1">
      <alignment horizontal="center" vertical="center" wrapText="1"/>
    </xf>
    <xf numFmtId="0" fontId="4" fillId="0" borderId="18" xfId="4" applyFont="1" applyBorder="1" applyAlignment="1">
      <alignment horizontal="right" vertical="top" wrapText="1"/>
    </xf>
    <xf numFmtId="0" fontId="4" fillId="0" borderId="21" xfId="4" applyFont="1" applyBorder="1" applyAlignment="1">
      <alignment horizontal="right" vertical="top" wrapText="1"/>
    </xf>
    <xf numFmtId="0" fontId="10" fillId="0" borderId="32" xfId="4" applyFont="1" applyBorder="1" applyAlignment="1">
      <alignment horizontal="right" vertical="top" wrapText="1"/>
    </xf>
    <xf numFmtId="168" fontId="9" fillId="0" borderId="0" xfId="4" applyNumberFormat="1" applyFont="1" applyAlignment="1">
      <alignment horizontal="right" vertical="center" wrapText="1"/>
    </xf>
    <xf numFmtId="0" fontId="8" fillId="0" borderId="0" xfId="4" applyFont="1" applyAlignment="1">
      <alignment horizontal="center"/>
    </xf>
    <xf numFmtId="0" fontId="9" fillId="0" borderId="3" xfId="0" applyFont="1" applyBorder="1" applyAlignment="1">
      <alignment horizontal="left" vertical="top" wrapText="1"/>
    </xf>
    <xf numFmtId="168" fontId="55" fillId="0" borderId="0" xfId="4" applyNumberFormat="1" applyFont="1"/>
    <xf numFmtId="165" fontId="5" fillId="0" borderId="0" xfId="2" applyFont="1" applyFill="1"/>
    <xf numFmtId="3" fontId="4" fillId="0" borderId="0" xfId="4" applyNumberFormat="1" applyFont="1" applyAlignment="1">
      <alignment horizontal="left"/>
    </xf>
    <xf numFmtId="168" fontId="4" fillId="0" borderId="4" xfId="4" applyNumberFormat="1" applyFont="1" applyBorder="1" applyAlignment="1">
      <alignment horizontal="left" vertical="top" wrapText="1"/>
    </xf>
    <xf numFmtId="4" fontId="4" fillId="0" borderId="21" xfId="4" applyNumberFormat="1" applyFont="1" applyBorder="1" applyAlignment="1">
      <alignment vertical="top" wrapText="1"/>
    </xf>
    <xf numFmtId="4" fontId="4" fillId="0" borderId="3" xfId="4" applyNumberFormat="1" applyFont="1" applyBorder="1" applyAlignment="1">
      <alignment horizontal="justify" vertical="top" wrapText="1"/>
    </xf>
    <xf numFmtId="0" fontId="4" fillId="0" borderId="5" xfId="4" applyFont="1" applyBorder="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21" xfId="0" applyFont="1" applyBorder="1" applyAlignment="1">
      <alignment horizontal="justify" vertical="top" wrapText="1"/>
    </xf>
    <xf numFmtId="0" fontId="9" fillId="0" borderId="21" xfId="0" applyFont="1" applyBorder="1" applyAlignment="1">
      <alignment vertical="top" wrapText="1"/>
    </xf>
    <xf numFmtId="0" fontId="9" fillId="0" borderId="21" xfId="0" applyFont="1" applyBorder="1" applyAlignment="1">
      <alignment horizontal="justify" vertical="top" wrapText="1"/>
    </xf>
    <xf numFmtId="4" fontId="4" fillId="0" borderId="3" xfId="4" applyNumberFormat="1" applyFont="1" applyBorder="1" applyAlignment="1">
      <alignment vertical="top"/>
    </xf>
    <xf numFmtId="0" fontId="4" fillId="0" borderId="3" xfId="4" applyFont="1" applyBorder="1" applyAlignment="1">
      <alignment horizontal="center"/>
    </xf>
    <xf numFmtId="0" fontId="3" fillId="0" borderId="0" xfId="50"/>
    <xf numFmtId="0" fontId="50" fillId="0" borderId="0" xfId="50" applyFont="1"/>
    <xf numFmtId="168" fontId="46" fillId="0" borderId="4" xfId="4" applyNumberFormat="1" applyFont="1" applyBorder="1" applyAlignment="1">
      <alignment horizontal="right" vertical="top" wrapText="1"/>
    </xf>
    <xf numFmtId="0" fontId="46" fillId="0" borderId="0" xfId="4" applyFont="1" applyAlignment="1">
      <alignment vertical="top"/>
    </xf>
    <xf numFmtId="0" fontId="4" fillId="0" borderId="18" xfId="4" applyFont="1" applyBorder="1" applyAlignment="1">
      <alignment vertical="top"/>
    </xf>
    <xf numFmtId="2" fontId="4" fillId="0" borderId="21" xfId="4" applyNumberFormat="1" applyFont="1" applyBorder="1" applyAlignment="1">
      <alignment vertical="top"/>
    </xf>
    <xf numFmtId="168" fontId="4" fillId="0" borderId="32" xfId="4" applyNumberFormat="1" applyFont="1" applyBorder="1" applyAlignment="1">
      <alignment horizontal="right" vertical="top" wrapText="1"/>
    </xf>
    <xf numFmtId="4" fontId="4" fillId="0" borderId="32" xfId="4" applyNumberFormat="1" applyFont="1" applyBorder="1" applyAlignment="1">
      <alignment horizontal="right" vertical="top" wrapText="1"/>
    </xf>
    <xf numFmtId="167" fontId="4" fillId="0" borderId="21" xfId="1" applyNumberFormat="1" applyFont="1" applyFill="1" applyBorder="1" applyAlignment="1">
      <alignment vertical="top"/>
    </xf>
    <xf numFmtId="164" fontId="4" fillId="0" borderId="21" xfId="4" applyNumberFormat="1" applyFont="1" applyBorder="1" applyAlignment="1">
      <alignment vertical="top"/>
    </xf>
    <xf numFmtId="4" fontId="4" fillId="0" borderId="18" xfId="4" applyNumberFormat="1" applyFont="1" applyBorder="1" applyAlignment="1">
      <alignment horizontal="right" vertical="top" wrapText="1"/>
    </xf>
    <xf numFmtId="0" fontId="9" fillId="4" borderId="22" xfId="4" applyFont="1" applyFill="1" applyBorder="1" applyAlignment="1">
      <alignment horizontal="justify" vertical="top" wrapText="1"/>
    </xf>
    <xf numFmtId="0" fontId="9" fillId="4" borderId="22" xfId="4" applyFont="1" applyFill="1" applyBorder="1" applyAlignment="1">
      <alignment vertical="top" wrapText="1"/>
    </xf>
    <xf numFmtId="0" fontId="4" fillId="4" borderId="22" xfId="4" applyFont="1" applyFill="1" applyBorder="1" applyAlignment="1">
      <alignment horizontal="center" vertical="top" wrapText="1"/>
    </xf>
    <xf numFmtId="0" fontId="4" fillId="4" borderId="22" xfId="4" applyFont="1" applyFill="1" applyBorder="1" applyAlignment="1">
      <alignment horizontal="justify" vertical="top" wrapText="1"/>
    </xf>
    <xf numFmtId="168" fontId="4" fillId="0" borderId="0" xfId="4" applyNumberFormat="1" applyFont="1" applyAlignment="1">
      <alignment wrapText="1"/>
    </xf>
    <xf numFmtId="168" fontId="9" fillId="0" borderId="20" xfId="50" applyNumberFormat="1" applyFont="1" applyBorder="1" applyAlignment="1">
      <alignment horizontal="center" wrapText="1"/>
    </xf>
    <xf numFmtId="168" fontId="4" fillId="4" borderId="7" xfId="4" applyNumberFormat="1" applyFont="1" applyFill="1" applyBorder="1" applyAlignment="1">
      <alignment horizontal="center" vertical="top" wrapText="1"/>
    </xf>
    <xf numFmtId="168" fontId="4" fillId="4" borderId="7" xfId="4" applyNumberFormat="1" applyFont="1" applyFill="1" applyBorder="1" applyAlignment="1">
      <alignment horizontal="right" vertical="top" wrapText="1"/>
    </xf>
    <xf numFmtId="168" fontId="4" fillId="4" borderId="4" xfId="4" applyNumberFormat="1" applyFont="1" applyFill="1" applyBorder="1" applyAlignment="1">
      <alignment horizontal="center" vertical="top" wrapText="1"/>
    </xf>
    <xf numFmtId="168" fontId="4" fillId="4" borderId="22" xfId="4" applyNumberFormat="1" applyFont="1" applyFill="1" applyBorder="1" applyAlignment="1">
      <alignment horizontal="center" vertical="top" wrapText="1"/>
    </xf>
    <xf numFmtId="168" fontId="4" fillId="4" borderId="0" xfId="4" applyNumberFormat="1" applyFont="1" applyFill="1" applyAlignment="1">
      <alignment horizontal="justify" vertical="top" wrapText="1"/>
    </xf>
    <xf numFmtId="168" fontId="4" fillId="4" borderId="22" xfId="4" applyNumberFormat="1" applyFont="1" applyFill="1" applyBorder="1" applyAlignment="1">
      <alignment horizontal="justify" vertical="top" wrapText="1"/>
    </xf>
    <xf numFmtId="168" fontId="9" fillId="0" borderId="0" xfId="4" applyNumberFormat="1" applyFont="1" applyAlignment="1">
      <alignment horizontal="center"/>
    </xf>
    <xf numFmtId="10" fontId="4" fillId="0" borderId="0" xfId="4" applyNumberFormat="1" applyFont="1"/>
    <xf numFmtId="10" fontId="9" fillId="0" borderId="20" xfId="50" applyNumberFormat="1" applyFont="1" applyBorder="1" applyAlignment="1">
      <alignment horizontal="center" wrapText="1"/>
    </xf>
    <xf numFmtId="10" fontId="4" fillId="4" borderId="22" xfId="4" applyNumberFormat="1" applyFont="1" applyFill="1" applyBorder="1" applyAlignment="1">
      <alignment horizontal="justify" vertical="top" wrapText="1"/>
    </xf>
    <xf numFmtId="10" fontId="4" fillId="4" borderId="0" xfId="4" applyNumberFormat="1" applyFont="1" applyFill="1" applyAlignment="1">
      <alignment horizontal="justify" vertical="top" wrapText="1"/>
    </xf>
    <xf numFmtId="0" fontId="5" fillId="0" borderId="0" xfId="4" applyFont="1" applyAlignment="1">
      <alignment horizontal="left" vertical="top"/>
    </xf>
    <xf numFmtId="0" fontId="3" fillId="63" borderId="0" xfId="50" applyFill="1"/>
    <xf numFmtId="0" fontId="3" fillId="61" borderId="0" xfId="50" applyFill="1"/>
    <xf numFmtId="0" fontId="3" fillId="58" borderId="0" xfId="50" applyFill="1"/>
    <xf numFmtId="0" fontId="3" fillId="64" borderId="0" xfId="50" applyFill="1"/>
    <xf numFmtId="0" fontId="3" fillId="65" borderId="0" xfId="50" applyFill="1"/>
    <xf numFmtId="0" fontId="3" fillId="0" borderId="0" xfId="50" applyAlignment="1">
      <alignment vertical="top"/>
    </xf>
    <xf numFmtId="0" fontId="8" fillId="0" borderId="0" xfId="4" applyFont="1" applyAlignment="1">
      <alignment horizontal="left" vertical="top"/>
    </xf>
    <xf numFmtId="168" fontId="9" fillId="62" borderId="22" xfId="4" applyNumberFormat="1" applyFont="1" applyFill="1" applyBorder="1" applyAlignment="1">
      <alignment horizontal="right" vertical="center" wrapText="1"/>
    </xf>
    <xf numFmtId="0" fontId="5" fillId="62" borderId="0" xfId="4" applyFont="1" applyFill="1"/>
    <xf numFmtId="168" fontId="8" fillId="62" borderId="0" xfId="4" applyNumberFormat="1" applyFont="1" applyFill="1"/>
    <xf numFmtId="168" fontId="4" fillId="61" borderId="4" xfId="4" applyNumberFormat="1" applyFont="1" applyFill="1" applyBorder="1" applyAlignment="1" applyProtection="1">
      <alignment horizontal="right" vertical="top" wrapText="1"/>
      <protection locked="0"/>
    </xf>
    <xf numFmtId="168" fontId="4" fillId="61" borderId="4" xfId="4" applyNumberFormat="1" applyFont="1" applyFill="1" applyBorder="1" applyAlignment="1" applyProtection="1">
      <alignment horizontal="left" vertical="top" wrapText="1"/>
      <protection locked="0"/>
    </xf>
    <xf numFmtId="168" fontId="10" fillId="61" borderId="4" xfId="4" applyNumberFormat="1" applyFont="1" applyFill="1" applyBorder="1" applyAlignment="1" applyProtection="1">
      <alignment horizontal="right" vertical="top" wrapText="1"/>
      <protection locked="0"/>
    </xf>
    <xf numFmtId="0" fontId="56" fillId="0" borderId="0" xfId="50" applyFont="1"/>
    <xf numFmtId="0" fontId="53" fillId="0" borderId="0" xfId="50" applyFont="1"/>
    <xf numFmtId="0" fontId="57" fillId="0" borderId="0" xfId="50" applyFont="1"/>
    <xf numFmtId="0" fontId="58" fillId="0" borderId="0" xfId="50" applyFont="1" applyAlignment="1">
      <alignment vertical="top" wrapText="1"/>
    </xf>
    <xf numFmtId="0" fontId="59" fillId="0" borderId="0" xfId="50" applyFont="1"/>
    <xf numFmtId="170" fontId="3" fillId="0" borderId="0" xfId="50" applyNumberFormat="1" applyAlignment="1">
      <alignment vertical="top"/>
    </xf>
    <xf numFmtId="170" fontId="53" fillId="0" borderId="0" xfId="50" quotePrefix="1" applyNumberFormat="1" applyFont="1" applyAlignment="1">
      <alignment horizontal="left" vertical="top"/>
    </xf>
    <xf numFmtId="0" fontId="50" fillId="0" borderId="0" xfId="50" applyFont="1" applyAlignment="1">
      <alignment horizontal="left" vertical="top" wrapText="1"/>
    </xf>
    <xf numFmtId="0" fontId="53" fillId="0" borderId="0" xfId="50" applyFont="1" applyAlignment="1">
      <alignment vertical="top"/>
    </xf>
    <xf numFmtId="0" fontId="59" fillId="0" borderId="0" xfId="50" applyFont="1" applyAlignment="1">
      <alignment vertical="top"/>
    </xf>
    <xf numFmtId="168" fontId="4" fillId="61" borderId="4" xfId="4" applyNumberFormat="1" applyFont="1" applyFill="1" applyBorder="1" applyAlignment="1" applyProtection="1">
      <alignment horizontal="left" wrapText="1"/>
      <protection locked="0"/>
    </xf>
    <xf numFmtId="168" fontId="4" fillId="61" borderId="4" xfId="3" applyNumberFormat="1" applyFont="1" applyFill="1" applyBorder="1" applyAlignment="1" applyProtection="1">
      <alignment horizontal="right" vertical="top" wrapText="1"/>
      <protection locked="0"/>
    </xf>
    <xf numFmtId="168" fontId="4" fillId="61" borderId="21" xfId="4" applyNumberFormat="1" applyFont="1" applyFill="1" applyBorder="1" applyAlignment="1" applyProtection="1">
      <alignment horizontal="right" vertical="top" wrapText="1"/>
      <protection locked="0"/>
    </xf>
    <xf numFmtId="168" fontId="4" fillId="61" borderId="18" xfId="4" applyNumberFormat="1" applyFont="1" applyFill="1" applyBorder="1" applyAlignment="1" applyProtection="1">
      <alignment vertical="top" wrapText="1"/>
      <protection locked="0"/>
    </xf>
    <xf numFmtId="168" fontId="4" fillId="61" borderId="21" xfId="2" applyNumberFormat="1" applyFont="1" applyFill="1" applyBorder="1" applyAlignment="1" applyProtection="1">
      <alignment horizontal="right" vertical="top" wrapText="1"/>
      <protection locked="0"/>
    </xf>
    <xf numFmtId="168" fontId="4" fillId="61" borderId="21" xfId="4" applyNumberFormat="1" applyFont="1" applyFill="1" applyBorder="1" applyAlignment="1" applyProtection="1">
      <alignment vertical="top" wrapText="1"/>
      <protection locked="0"/>
    </xf>
    <xf numFmtId="168" fontId="4" fillId="61" borderId="32" xfId="4" applyNumberFormat="1" applyFont="1" applyFill="1" applyBorder="1" applyAlignment="1" applyProtection="1">
      <alignment horizontal="left" vertical="top" wrapText="1"/>
      <protection locked="0"/>
    </xf>
    <xf numFmtId="168" fontId="46" fillId="61" borderId="21" xfId="4" applyNumberFormat="1" applyFont="1" applyFill="1" applyBorder="1" applyAlignment="1" applyProtection="1">
      <alignment vertical="top" wrapText="1"/>
      <protection locked="0"/>
    </xf>
    <xf numFmtId="168" fontId="4" fillId="61" borderId="32" xfId="4" applyNumberFormat="1" applyFont="1" applyFill="1" applyBorder="1" applyAlignment="1" applyProtection="1">
      <alignment vertical="top" wrapText="1"/>
      <protection locked="0"/>
    </xf>
    <xf numFmtId="168" fontId="4" fillId="61" borderId="21" xfId="4" applyNumberFormat="1" applyFont="1" applyFill="1" applyBorder="1" applyAlignment="1" applyProtection="1">
      <alignment wrapText="1"/>
      <protection locked="0"/>
    </xf>
    <xf numFmtId="10" fontId="4" fillId="61" borderId="18" xfId="4" applyNumberFormat="1" applyFont="1" applyFill="1" applyBorder="1" applyAlignment="1" applyProtection="1">
      <alignment vertical="top" wrapText="1"/>
      <protection locked="0"/>
    </xf>
    <xf numFmtId="10" fontId="4" fillId="61" borderId="21" xfId="4" applyNumberFormat="1" applyFont="1" applyFill="1" applyBorder="1" applyAlignment="1" applyProtection="1">
      <alignment horizontal="right" vertical="top" wrapText="1"/>
      <protection locked="0"/>
    </xf>
    <xf numFmtId="10" fontId="4" fillId="61" borderId="21" xfId="3" applyNumberFormat="1" applyFont="1" applyFill="1" applyBorder="1" applyAlignment="1" applyProtection="1">
      <alignment horizontal="right" vertical="top" wrapText="1"/>
      <protection locked="0"/>
    </xf>
    <xf numFmtId="10" fontId="4" fillId="61" borderId="21" xfId="1" applyNumberFormat="1" applyFont="1" applyFill="1" applyBorder="1" applyAlignment="1" applyProtection="1">
      <alignment vertical="top" wrapText="1"/>
      <protection locked="0"/>
    </xf>
    <xf numFmtId="10" fontId="4" fillId="61" borderId="21" xfId="4" applyNumberFormat="1" applyFont="1" applyFill="1" applyBorder="1" applyAlignment="1" applyProtection="1">
      <alignment vertical="top" wrapText="1"/>
      <protection locked="0"/>
    </xf>
    <xf numFmtId="10" fontId="4" fillId="61" borderId="4" xfId="4" applyNumberFormat="1" applyFont="1" applyFill="1" applyBorder="1" applyAlignment="1" applyProtection="1">
      <alignment vertical="top" wrapText="1"/>
      <protection locked="0"/>
    </xf>
    <xf numFmtId="10" fontId="9" fillId="61" borderId="21" xfId="4" applyNumberFormat="1" applyFont="1" applyFill="1" applyBorder="1" applyAlignment="1" applyProtection="1">
      <alignment vertical="top" wrapText="1"/>
      <protection locked="0"/>
    </xf>
    <xf numFmtId="10" fontId="9" fillId="61" borderId="21" xfId="2" applyNumberFormat="1" applyFont="1" applyFill="1" applyBorder="1" applyAlignment="1" applyProtection="1">
      <alignment horizontal="right" vertical="top" wrapText="1"/>
      <protection locked="0"/>
    </xf>
    <xf numFmtId="168" fontId="4" fillId="61" borderId="18" xfId="4" applyNumberFormat="1" applyFont="1" applyFill="1" applyBorder="1" applyAlignment="1" applyProtection="1">
      <alignment horizontal="right" vertical="top" wrapText="1"/>
      <protection locked="0"/>
    </xf>
    <xf numFmtId="168" fontId="4" fillId="61" borderId="21" xfId="4" applyNumberFormat="1" applyFont="1" applyFill="1" applyBorder="1" applyProtection="1">
      <protection locked="0"/>
    </xf>
    <xf numFmtId="168" fontId="46" fillId="61" borderId="21" xfId="4" applyNumberFormat="1" applyFont="1" applyFill="1" applyBorder="1" applyAlignment="1" applyProtection="1">
      <alignment horizontal="right" vertical="top" wrapText="1"/>
      <protection locked="0"/>
    </xf>
    <xf numFmtId="168" fontId="46" fillId="61" borderId="21" xfId="4" applyNumberFormat="1" applyFont="1" applyFill="1" applyBorder="1" applyProtection="1">
      <protection locked="0"/>
    </xf>
    <xf numFmtId="168" fontId="4" fillId="61" borderId="21" xfId="4" applyNumberFormat="1" applyFont="1" applyFill="1" applyBorder="1" applyAlignment="1" applyProtection="1">
      <alignment horizontal="right" wrapText="1"/>
      <protection locked="0"/>
    </xf>
    <xf numFmtId="168" fontId="4" fillId="61" borderId="32" xfId="3" applyNumberFormat="1" applyFont="1" applyFill="1" applyBorder="1" applyAlignment="1" applyProtection="1">
      <alignment horizontal="right" vertical="top" wrapText="1"/>
      <protection locked="0"/>
    </xf>
    <xf numFmtId="168" fontId="4" fillId="61" borderId="4" xfId="4" applyNumberFormat="1" applyFont="1" applyFill="1" applyBorder="1" applyAlignment="1" applyProtection="1">
      <alignment vertical="top" wrapText="1"/>
      <protection locked="0"/>
    </xf>
    <xf numFmtId="168" fontId="4" fillId="61" borderId="21" xfId="4" applyNumberFormat="1" applyFont="1" applyFill="1" applyBorder="1" applyAlignment="1" applyProtection="1">
      <alignment vertical="top"/>
      <protection locked="0"/>
    </xf>
    <xf numFmtId="168" fontId="4" fillId="61" borderId="21" xfId="0" applyNumberFormat="1" applyFont="1" applyFill="1" applyBorder="1" applyAlignment="1" applyProtection="1">
      <alignment horizontal="right" vertical="top" wrapText="1"/>
      <protection locked="0"/>
    </xf>
    <xf numFmtId="168" fontId="4" fillId="61" borderId="21" xfId="3" applyNumberFormat="1" applyFont="1" applyFill="1" applyBorder="1" applyAlignment="1" applyProtection="1">
      <alignment horizontal="right" vertical="top" wrapText="1"/>
      <protection locked="0"/>
    </xf>
    <xf numFmtId="10" fontId="49" fillId="61" borderId="21" xfId="0" applyNumberFormat="1" applyFont="1" applyFill="1" applyBorder="1" applyAlignment="1" applyProtection="1">
      <alignment horizontal="right" vertical="top" wrapText="1"/>
      <protection locked="0"/>
    </xf>
    <xf numFmtId="168" fontId="4" fillId="61" borderId="21" xfId="0" applyNumberFormat="1" applyFont="1" applyFill="1" applyBorder="1" applyAlignment="1" applyProtection="1">
      <alignment horizontal="center" vertical="top" wrapText="1"/>
      <protection locked="0"/>
    </xf>
    <xf numFmtId="168" fontId="49" fillId="61" borderId="21" xfId="0" applyNumberFormat="1" applyFont="1" applyFill="1" applyBorder="1" applyAlignment="1" applyProtection="1">
      <alignment vertical="top" wrapText="1"/>
      <protection locked="0"/>
    </xf>
    <xf numFmtId="168" fontId="49" fillId="61" borderId="21" xfId="0" applyNumberFormat="1" applyFont="1" applyFill="1" applyBorder="1" applyAlignment="1" applyProtection="1">
      <alignment horizontal="right" vertical="top" wrapText="1"/>
      <protection locked="0"/>
    </xf>
    <xf numFmtId="168" fontId="4" fillId="61" borderId="21" xfId="3" applyNumberFormat="1" applyFont="1" applyFill="1" applyBorder="1" applyAlignment="1" applyProtection="1">
      <alignment horizontal="center" vertical="top" wrapText="1"/>
      <protection locked="0"/>
    </xf>
    <xf numFmtId="168" fontId="47" fillId="61" borderId="21" xfId="2" applyNumberFormat="1" applyFont="1" applyFill="1" applyBorder="1" applyAlignment="1" applyProtection="1">
      <alignment horizontal="right" vertical="top" wrapText="1"/>
      <protection locked="0"/>
    </xf>
    <xf numFmtId="168" fontId="46" fillId="61" borderId="21" xfId="2" applyNumberFormat="1" applyFont="1" applyFill="1" applyBorder="1" applyAlignment="1" applyProtection="1">
      <alignment horizontal="right" vertical="top" wrapText="1"/>
      <protection locked="0"/>
    </xf>
    <xf numFmtId="10" fontId="4" fillId="61" borderId="21" xfId="4" applyNumberFormat="1" applyFont="1" applyFill="1" applyBorder="1" applyAlignment="1" applyProtection="1">
      <alignment wrapText="1"/>
      <protection locked="0"/>
    </xf>
    <xf numFmtId="10" fontId="4" fillId="61" borderId="32" xfId="4" applyNumberFormat="1" applyFont="1" applyFill="1" applyBorder="1" applyAlignment="1" applyProtection="1">
      <alignment vertical="top" wrapText="1"/>
      <protection locked="0"/>
    </xf>
    <xf numFmtId="168" fontId="4" fillId="61" borderId="21" xfId="4" applyNumberFormat="1" applyFont="1" applyFill="1" applyBorder="1" applyAlignment="1" applyProtection="1">
      <alignment vertical="center" wrapText="1"/>
      <protection locked="0"/>
    </xf>
    <xf numFmtId="10" fontId="4" fillId="0" borderId="21" xfId="3" applyNumberFormat="1" applyFont="1" applyFill="1" applyBorder="1" applyAlignment="1" applyProtection="1">
      <alignment horizontal="right" vertical="top" wrapText="1"/>
    </xf>
    <xf numFmtId="10" fontId="4" fillId="0" borderId="21" xfId="4" applyNumberFormat="1" applyFont="1" applyBorder="1" applyAlignment="1">
      <alignment vertical="top" wrapText="1"/>
    </xf>
    <xf numFmtId="10" fontId="4" fillId="0" borderId="4" xfId="4" applyNumberFormat="1" applyFont="1" applyBorder="1" applyAlignment="1">
      <alignment vertical="top" wrapText="1"/>
    </xf>
    <xf numFmtId="0" fontId="3" fillId="0" borderId="0" xfId="50" applyProtection="1">
      <protection locked="0"/>
    </xf>
    <xf numFmtId="0" fontId="61" fillId="0" borderId="0" xfId="50" applyFont="1" applyAlignment="1" applyProtection="1">
      <alignment vertical="top"/>
      <protection locked="0"/>
    </xf>
    <xf numFmtId="0" fontId="4" fillId="0" borderId="18" xfId="4" applyFont="1" applyBorder="1" applyAlignment="1">
      <alignment horizontal="center" vertical="top" wrapText="1"/>
    </xf>
    <xf numFmtId="0" fontId="4" fillId="0" borderId="21" xfId="4" applyFont="1" applyBorder="1"/>
    <xf numFmtId="168" fontId="4" fillId="65" borderId="4" xfId="4" applyNumberFormat="1" applyFont="1" applyFill="1" applyBorder="1" applyAlignment="1">
      <alignment horizontal="right" vertical="top" wrapText="1"/>
    </xf>
    <xf numFmtId="3" fontId="4" fillId="0" borderId="0" xfId="4" applyNumberFormat="1" applyFont="1" applyAlignment="1">
      <alignment horizontal="left" vertical="top"/>
    </xf>
    <xf numFmtId="0" fontId="4" fillId="0" borderId="3" xfId="4" applyFont="1" applyBorder="1" applyAlignment="1">
      <alignment horizontal="justify" wrapText="1"/>
    </xf>
    <xf numFmtId="0" fontId="4" fillId="26" borderId="7" xfId="4" applyFont="1" applyFill="1" applyBorder="1" applyAlignment="1">
      <alignment horizontal="center" vertical="top" wrapText="1"/>
    </xf>
    <xf numFmtId="0" fontId="9" fillId="0" borderId="0" xfId="0" applyFont="1" applyAlignment="1">
      <alignment vertical="top" wrapText="1"/>
    </xf>
    <xf numFmtId="0" fontId="51" fillId="0" borderId="0" xfId="0" applyFont="1" applyAlignment="1">
      <alignment vertical="top"/>
    </xf>
    <xf numFmtId="166" fontId="4" fillId="0" borderId="0" xfId="1" applyFont="1" applyFill="1"/>
    <xf numFmtId="168" fontId="5" fillId="0" borderId="0" xfId="4" applyNumberFormat="1" applyFont="1"/>
    <xf numFmtId="0" fontId="5" fillId="0" borderId="0" xfId="4" applyFont="1" applyAlignment="1">
      <alignment horizontal="right"/>
    </xf>
    <xf numFmtId="168" fontId="5" fillId="0" borderId="0" xfId="4" applyNumberFormat="1" applyFont="1" applyAlignment="1">
      <alignment horizontal="right"/>
    </xf>
    <xf numFmtId="168" fontId="5" fillId="0" borderId="0" xfId="4" applyNumberFormat="1" applyFont="1" applyAlignment="1">
      <alignment horizontal="right" vertical="top"/>
    </xf>
    <xf numFmtId="168" fontId="5" fillId="0" borderId="0" xfId="4" applyNumberFormat="1" applyFont="1" applyAlignment="1">
      <alignment horizontal="left" vertical="top"/>
    </xf>
    <xf numFmtId="168" fontId="9" fillId="0" borderId="0" xfId="4" applyNumberFormat="1" applyFont="1"/>
    <xf numFmtId="9" fontId="4" fillId="61" borderId="21" xfId="2" applyNumberFormat="1" applyFont="1" applyFill="1" applyBorder="1" applyAlignment="1" applyProtection="1">
      <alignment horizontal="right" vertical="top" wrapText="1"/>
      <protection locked="0"/>
    </xf>
    <xf numFmtId="9" fontId="4" fillId="61" borderId="32" xfId="2" applyNumberFormat="1" applyFont="1" applyFill="1" applyBorder="1" applyAlignment="1" applyProtection="1">
      <alignment horizontal="right" vertical="top" wrapText="1"/>
      <protection locked="0"/>
    </xf>
    <xf numFmtId="0" fontId="57" fillId="0" borderId="0" xfId="50" applyFont="1" applyAlignment="1">
      <alignment horizontal="left" vertical="top" wrapText="1"/>
    </xf>
    <xf numFmtId="0" fontId="53" fillId="0" borderId="0" xfId="50" applyFont="1" applyAlignment="1">
      <alignment horizontal="left" vertical="top" wrapText="1"/>
    </xf>
    <xf numFmtId="0" fontId="60" fillId="0" borderId="0" xfId="50" applyFont="1" applyAlignment="1">
      <alignment horizontal="left" wrapText="1"/>
    </xf>
    <xf numFmtId="0" fontId="61" fillId="0" borderId="0" xfId="50" applyFont="1" applyAlignment="1" applyProtection="1">
      <alignment horizontal="left" vertical="top" wrapText="1"/>
      <protection locked="0"/>
    </xf>
    <xf numFmtId="0" fontId="63" fillId="0" borderId="0" xfId="0" applyFont="1" applyAlignment="1">
      <alignment horizontal="justify" vertical="top"/>
    </xf>
    <xf numFmtId="49" fontId="64" fillId="62" borderId="0" xfId="4" applyNumberFormat="1" applyFont="1" applyFill="1" applyAlignment="1">
      <alignment horizontal="left" vertical="top" wrapText="1"/>
    </xf>
    <xf numFmtId="0" fontId="64" fillId="0" borderId="0" xfId="4" applyFont="1" applyAlignment="1">
      <alignment horizontal="left" vertical="top" wrapText="1"/>
    </xf>
    <xf numFmtId="0" fontId="9" fillId="62" borderId="33" xfId="4" applyFont="1" applyFill="1" applyBorder="1" applyAlignment="1">
      <alignment wrapText="1"/>
    </xf>
    <xf numFmtId="0" fontId="9" fillId="62" borderId="34" xfId="4" applyFont="1" applyFill="1" applyBorder="1" applyAlignment="1">
      <alignment wrapText="1"/>
    </xf>
    <xf numFmtId="0" fontId="54" fillId="0" borderId="0" xfId="0" applyFont="1" applyAlignment="1">
      <alignment vertical="center"/>
    </xf>
    <xf numFmtId="0" fontId="54" fillId="0" borderId="0" xfId="0" applyFont="1" applyAlignment="1">
      <alignment horizontal="left" vertical="center" indent="5"/>
    </xf>
    <xf numFmtId="0" fontId="54" fillId="0" borderId="0" xfId="0" applyFont="1" applyAlignment="1">
      <alignment horizontal="right" vertical="center"/>
    </xf>
    <xf numFmtId="0" fontId="54" fillId="0" borderId="0" xfId="0" applyFont="1" applyAlignment="1">
      <alignment horizontal="right" vertical="center" indent="5"/>
    </xf>
    <xf numFmtId="0" fontId="54" fillId="0" borderId="0" xfId="0" applyFont="1" applyAlignment="1">
      <alignment horizontal="right"/>
    </xf>
    <xf numFmtId="0" fontId="54" fillId="0" borderId="0" xfId="0" applyFont="1" applyAlignment="1">
      <alignment horizontal="justify" vertical="top"/>
    </xf>
    <xf numFmtId="0" fontId="62" fillId="0" borderId="0" xfId="4" applyFont="1" applyAlignment="1">
      <alignment horizontal="left" vertical="top" wrapText="1"/>
    </xf>
    <xf numFmtId="0" fontId="9" fillId="58" borderId="33" xfId="4" applyFont="1" applyFill="1" applyBorder="1" applyAlignment="1">
      <alignment horizontal="center" vertical="center" wrapText="1"/>
    </xf>
    <xf numFmtId="0" fontId="9" fillId="58" borderId="34" xfId="4" applyFont="1" applyFill="1" applyBorder="1" applyAlignment="1">
      <alignment horizontal="center" vertical="center" wrapText="1"/>
    </xf>
    <xf numFmtId="0" fontId="9" fillId="60" borderId="33" xfId="4" applyFont="1" applyFill="1" applyBorder="1" applyAlignment="1">
      <alignment horizontal="center" vertical="center" wrapText="1"/>
    </xf>
    <xf numFmtId="0" fontId="9" fillId="0" borderId="33" xfId="4" applyFont="1" applyBorder="1" applyAlignment="1">
      <alignment horizontal="left" wrapText="1"/>
    </xf>
    <xf numFmtId="0" fontId="9" fillId="0" borderId="2" xfId="4" applyFont="1" applyBorder="1" applyAlignment="1">
      <alignment horizontal="left" wrapText="1"/>
    </xf>
    <xf numFmtId="0" fontId="9" fillId="0" borderId="34" xfId="4" applyFont="1" applyBorder="1" applyAlignment="1">
      <alignment horizontal="left" wrapText="1"/>
    </xf>
    <xf numFmtId="0" fontId="9" fillId="59" borderId="33" xfId="4" applyFont="1" applyFill="1" applyBorder="1" applyAlignment="1">
      <alignment horizontal="center" vertical="center" wrapText="1"/>
    </xf>
    <xf numFmtId="0" fontId="9" fillId="0" borderId="2" xfId="4" applyFont="1" applyBorder="1" applyAlignment="1">
      <alignment horizontal="left"/>
    </xf>
    <xf numFmtId="0" fontId="9" fillId="0" borderId="33" xfId="4" applyFont="1" applyBorder="1" applyAlignment="1">
      <alignment horizontal="left"/>
    </xf>
    <xf numFmtId="0" fontId="9" fillId="0" borderId="34" xfId="4" applyFont="1" applyBorder="1" applyAlignment="1">
      <alignment horizontal="left"/>
    </xf>
    <xf numFmtId="0" fontId="9" fillId="0" borderId="6" xfId="4" applyFont="1" applyBorder="1" applyAlignment="1">
      <alignment horizontal="left"/>
    </xf>
    <xf numFmtId="0" fontId="4" fillId="0" borderId="32" xfId="4" applyFont="1" applyBorder="1" applyAlignment="1">
      <alignment horizontal="center" vertical="center" wrapText="1"/>
    </xf>
    <xf numFmtId="0" fontId="4" fillId="0" borderId="32" xfId="4" applyFont="1" applyBorder="1" applyAlignment="1">
      <alignment vertical="center" wrapText="1"/>
    </xf>
    <xf numFmtId="168" fontId="4" fillId="0" borderId="32" xfId="4" applyNumberFormat="1" applyFont="1" applyBorder="1" applyAlignment="1">
      <alignment horizontal="right" vertical="center" wrapText="1"/>
    </xf>
    <xf numFmtId="0" fontId="9" fillId="0" borderId="18" xfId="4" applyFont="1" applyBorder="1" applyAlignment="1">
      <alignment horizontal="center" wrapText="1"/>
    </xf>
    <xf numFmtId="0" fontId="9" fillId="0" borderId="19" xfId="4" applyFont="1" applyBorder="1" applyAlignment="1">
      <alignment horizontal="center" wrapText="1"/>
    </xf>
    <xf numFmtId="0" fontId="9" fillId="59" borderId="34" xfId="4" applyFont="1" applyFill="1" applyBorder="1" applyAlignment="1">
      <alignment horizontal="center" vertical="center" wrapText="1"/>
    </xf>
    <xf numFmtId="0" fontId="9" fillId="60" borderId="34" xfId="4" applyFont="1" applyFill="1" applyBorder="1" applyAlignment="1">
      <alignment horizontal="center" vertical="center" wrapText="1"/>
    </xf>
    <xf numFmtId="0" fontId="9" fillId="0" borderId="33" xfId="4" applyFont="1" applyBorder="1" applyAlignment="1">
      <alignment horizontal="center" vertical="center" wrapText="1"/>
    </xf>
    <xf numFmtId="0" fontId="9" fillId="0" borderId="34" xfId="4" applyFont="1" applyBorder="1" applyAlignment="1">
      <alignment horizontal="center" vertical="center" wrapText="1"/>
    </xf>
    <xf numFmtId="0" fontId="9" fillId="0" borderId="32" xfId="4" applyFont="1" applyBorder="1" applyAlignment="1">
      <alignment horizontal="center" wrapText="1"/>
    </xf>
    <xf numFmtId="0" fontId="9" fillId="0" borderId="17" xfId="4" applyFont="1" applyBorder="1" applyAlignment="1">
      <alignment horizontal="center" wrapText="1"/>
    </xf>
    <xf numFmtId="168" fontId="9" fillId="0" borderId="32" xfId="50" applyNumberFormat="1" applyFont="1" applyBorder="1" applyAlignment="1">
      <alignment horizontal="center" wrapText="1"/>
    </xf>
    <xf numFmtId="0" fontId="9" fillId="26" borderId="17" xfId="4" applyFont="1" applyFill="1" applyBorder="1" applyAlignment="1">
      <alignment horizontal="center" wrapText="1"/>
    </xf>
    <xf numFmtId="0" fontId="9" fillId="4" borderId="33" xfId="4" applyFont="1" applyFill="1" applyBorder="1" applyAlignment="1">
      <alignment wrapText="1"/>
    </xf>
    <xf numFmtId="0" fontId="4" fillId="3" borderId="22" xfId="4" applyFont="1" applyFill="1" applyBorder="1" applyAlignment="1">
      <alignment horizontal="center" wrapText="1"/>
    </xf>
    <xf numFmtId="0" fontId="4" fillId="26" borderId="22" xfId="4" applyFont="1" applyFill="1" applyBorder="1" applyAlignment="1">
      <alignment horizontal="center" vertical="top" wrapText="1"/>
    </xf>
    <xf numFmtId="4" fontId="4" fillId="26" borderId="22" xfId="4" applyNumberFormat="1" applyFont="1" applyFill="1" applyBorder="1"/>
    <xf numFmtId="0" fontId="4" fillId="26" borderId="22" xfId="4" applyFont="1" applyFill="1" applyBorder="1"/>
    <xf numFmtId="0" fontId="10" fillId="0" borderId="17" xfId="4" applyFont="1" applyBorder="1" applyAlignment="1">
      <alignment horizontal="center" vertical="top" wrapText="1"/>
    </xf>
    <xf numFmtId="0" fontId="10" fillId="0" borderId="32" xfId="4" applyFont="1" applyBorder="1" applyAlignment="1">
      <alignment horizontal="left" vertical="top" wrapText="1"/>
    </xf>
    <xf numFmtId="0" fontId="10" fillId="0" borderId="21" xfId="4" applyFont="1" applyBorder="1" applyAlignment="1">
      <alignment horizontal="right" vertical="top" wrapText="1"/>
    </xf>
    <xf numFmtId="168" fontId="9" fillId="0" borderId="34" xfId="4" applyNumberFormat="1" applyFont="1" applyBorder="1" applyAlignment="1">
      <alignment horizontal="right" wrapText="1"/>
    </xf>
    <xf numFmtId="0" fontId="9" fillId="4" borderId="17" xfId="4" applyFont="1" applyFill="1" applyBorder="1" applyAlignment="1">
      <alignment horizontal="center" vertical="top"/>
    </xf>
    <xf numFmtId="0" fontId="9" fillId="26" borderId="32" xfId="4" applyFont="1" applyFill="1" applyBorder="1" applyAlignment="1">
      <alignment horizontal="justify" vertical="top" wrapText="1"/>
    </xf>
    <xf numFmtId="0" fontId="9" fillId="4" borderId="32" xfId="4" applyFont="1" applyFill="1" applyBorder="1" applyAlignment="1">
      <alignment horizontal="justify" vertical="top" wrapText="1"/>
    </xf>
    <xf numFmtId="2" fontId="4" fillId="0" borderId="21" xfId="4" applyNumberFormat="1" applyFont="1" applyBorder="1"/>
    <xf numFmtId="168" fontId="4" fillId="0" borderId="21" xfId="4" applyNumberFormat="1" applyFont="1" applyBorder="1"/>
    <xf numFmtId="0" fontId="4" fillId="26" borderId="21" xfId="4" applyFont="1" applyFill="1" applyBorder="1" applyAlignment="1">
      <alignment horizontal="center" vertical="top" wrapText="1"/>
    </xf>
    <xf numFmtId="0" fontId="4" fillId="26" borderId="21" xfId="4" applyFont="1" applyFill="1" applyBorder="1" applyAlignment="1">
      <alignment horizontal="right" vertical="top" wrapText="1"/>
    </xf>
    <xf numFmtId="168" fontId="4" fillId="0" borderId="21" xfId="4" applyNumberFormat="1" applyFont="1" applyBorder="1" applyAlignment="1">
      <alignment vertical="top"/>
    </xf>
    <xf numFmtId="4" fontId="4" fillId="0" borderId="21" xfId="4" applyNumberFormat="1" applyFont="1" applyBorder="1" applyAlignment="1">
      <alignment vertical="top"/>
    </xf>
    <xf numFmtId="4" fontId="4" fillId="0" borderId="22" xfId="4" applyNumberFormat="1" applyFont="1" applyBorder="1"/>
    <xf numFmtId="2" fontId="4" fillId="0" borderId="22" xfId="4" applyNumberFormat="1" applyFont="1" applyBorder="1"/>
    <xf numFmtId="0" fontId="46" fillId="0" borderId="32" xfId="4" applyFont="1" applyBorder="1" applyAlignment="1">
      <alignment horizontal="center" vertical="top"/>
    </xf>
    <xf numFmtId="0" fontId="46" fillId="0" borderId="32" xfId="4" applyFont="1" applyBorder="1" applyAlignment="1">
      <alignment horizontal="justify" vertical="top" wrapText="1"/>
    </xf>
    <xf numFmtId="0" fontId="46" fillId="0" borderId="32" xfId="4" applyFont="1" applyBorder="1" applyAlignment="1">
      <alignment horizontal="left" vertical="top" wrapText="1"/>
    </xf>
    <xf numFmtId="168" fontId="46" fillId="61" borderId="32" xfId="4" applyNumberFormat="1" applyFont="1" applyFill="1" applyBorder="1" applyAlignment="1" applyProtection="1">
      <alignment vertical="top" wrapText="1"/>
      <protection locked="0"/>
    </xf>
    <xf numFmtId="0" fontId="9" fillId="4" borderId="32" xfId="4" applyFont="1" applyFill="1" applyBorder="1" applyAlignment="1">
      <alignment horizontal="justify" vertical="top"/>
    </xf>
    <xf numFmtId="166" fontId="4" fillId="0" borderId="18" xfId="1" applyFont="1" applyFill="1" applyBorder="1" applyAlignment="1">
      <alignment horizontal="right" vertical="top" wrapText="1"/>
    </xf>
    <xf numFmtId="168" fontId="4" fillId="0" borderId="18" xfId="4" applyNumberFormat="1" applyFont="1" applyBorder="1" applyAlignment="1">
      <alignment horizontal="right" vertical="top" wrapText="1"/>
    </xf>
    <xf numFmtId="166" fontId="4" fillId="0" borderId="21" xfId="1" applyFont="1" applyFill="1" applyBorder="1" applyAlignment="1">
      <alignment horizontal="right" vertical="top" wrapText="1"/>
    </xf>
    <xf numFmtId="168" fontId="4" fillId="0" borderId="21" xfId="1" applyNumberFormat="1" applyFont="1" applyFill="1" applyBorder="1" applyAlignment="1">
      <alignment horizontal="right" vertical="top" wrapText="1"/>
    </xf>
    <xf numFmtId="0" fontId="4" fillId="0" borderId="32" xfId="4" applyFont="1" applyBorder="1" applyAlignment="1">
      <alignment horizontal="justify" vertical="top"/>
    </xf>
    <xf numFmtId="168" fontId="4" fillId="0" borderId="21" xfId="1" applyNumberFormat="1" applyFont="1" applyFill="1" applyBorder="1" applyAlignment="1">
      <alignment vertical="top" wrapText="1"/>
    </xf>
    <xf numFmtId="166" fontId="4" fillId="0" borderId="33" xfId="4" applyNumberFormat="1" applyFont="1" applyBorder="1"/>
    <xf numFmtId="166" fontId="4" fillId="0" borderId="22" xfId="4" applyNumberFormat="1" applyFont="1" applyBorder="1"/>
    <xf numFmtId="10" fontId="9" fillId="0" borderId="32" xfId="50" applyNumberFormat="1" applyFont="1" applyBorder="1" applyAlignment="1">
      <alignment horizontal="center" wrapText="1"/>
    </xf>
    <xf numFmtId="0" fontId="4" fillId="0" borderId="21" xfId="4" applyFont="1" applyBorder="1" applyAlignment="1">
      <alignment horizontal="right" vertical="top"/>
    </xf>
    <xf numFmtId="168" fontId="4" fillId="61" borderId="32" xfId="4" applyNumberFormat="1" applyFont="1" applyFill="1" applyBorder="1" applyAlignment="1" applyProtection="1">
      <alignment horizontal="right" vertical="top" wrapText="1"/>
      <protection locked="0"/>
    </xf>
    <xf numFmtId="0" fontId="9" fillId="0" borderId="32" xfId="4" applyFont="1" applyBorder="1" applyAlignment="1">
      <alignment horizontal="left" vertical="top" wrapText="1"/>
    </xf>
    <xf numFmtId="0" fontId="9" fillId="4" borderId="32" xfId="4" applyFont="1" applyFill="1" applyBorder="1" applyAlignment="1">
      <alignment horizontal="left" vertical="top" wrapText="1"/>
    </xf>
    <xf numFmtId="168" fontId="9" fillId="0" borderId="22" xfId="4" applyNumberFormat="1" applyFont="1" applyBorder="1" applyAlignment="1">
      <alignment wrapText="1"/>
    </xf>
    <xf numFmtId="4" fontId="4" fillId="0" borderId="18" xfId="4" applyNumberFormat="1" applyFont="1" applyBorder="1" applyAlignment="1">
      <alignment vertical="top"/>
    </xf>
    <xf numFmtId="4" fontId="55" fillId="0" borderId="21" xfId="4" applyNumberFormat="1" applyFont="1" applyBorder="1" applyAlignment="1">
      <alignment vertical="top"/>
    </xf>
    <xf numFmtId="2" fontId="4" fillId="0" borderId="18" xfId="4" applyNumberFormat="1" applyFont="1" applyBorder="1" applyAlignment="1">
      <alignment vertical="top"/>
    </xf>
    <xf numFmtId="168" fontId="4" fillId="0" borderId="18" xfId="4" applyNumberFormat="1" applyFont="1" applyBorder="1" applyAlignment="1">
      <alignment vertical="top"/>
    </xf>
    <xf numFmtId="0" fontId="4" fillId="0" borderId="32" xfId="4" applyFont="1" applyBorder="1"/>
  </cellXfs>
  <cellStyles count="108">
    <cellStyle name="20% - Accent1" xfId="83" builtinId="30" customBuiltin="1"/>
    <cellStyle name="20% - Accent2" xfId="86" builtinId="34" customBuiltin="1"/>
    <cellStyle name="20% - Accent3" xfId="89" builtinId="38" customBuiltin="1"/>
    <cellStyle name="20% - Accent4" xfId="92" builtinId="42" customBuiltin="1"/>
    <cellStyle name="20% - Accent5" xfId="95" builtinId="46" customBuiltin="1"/>
    <cellStyle name="20% - Accent6" xfId="98" builtinId="50" customBuiltin="1"/>
    <cellStyle name="20% - Akzent1" xfId="18" xr:uid="{00000000-0005-0000-0000-000006000000}"/>
    <cellStyle name="20% - Akzent2" xfId="19" xr:uid="{00000000-0005-0000-0000-000007000000}"/>
    <cellStyle name="20% - Akzent3" xfId="20" xr:uid="{00000000-0005-0000-0000-000008000000}"/>
    <cellStyle name="20% - Akzent4" xfId="21" xr:uid="{00000000-0005-0000-0000-000009000000}"/>
    <cellStyle name="20% - Akzent5" xfId="22" xr:uid="{00000000-0005-0000-0000-00000A000000}"/>
    <cellStyle name="20% - Akzent6" xfId="23" xr:uid="{00000000-0005-0000-0000-00000B000000}"/>
    <cellStyle name="40% - Accent1" xfId="84" builtinId="31" customBuiltin="1"/>
    <cellStyle name="40% - Accent2" xfId="87" builtinId="35" customBuiltin="1"/>
    <cellStyle name="40% - Accent3" xfId="90" builtinId="39" customBuiltin="1"/>
    <cellStyle name="40% - Accent4" xfId="93" builtinId="43" customBuiltin="1"/>
    <cellStyle name="40% - Accent5" xfId="96" builtinId="47" customBuiltin="1"/>
    <cellStyle name="40% - Accent6" xfId="99" builtinId="51" customBuiltin="1"/>
    <cellStyle name="40% - Akzent1" xfId="24" xr:uid="{00000000-0005-0000-0000-000012000000}"/>
    <cellStyle name="40% - Akzent2" xfId="25" xr:uid="{00000000-0005-0000-0000-000013000000}"/>
    <cellStyle name="40% - Akzent3" xfId="26" xr:uid="{00000000-0005-0000-0000-000014000000}"/>
    <cellStyle name="40% - Akzent4" xfId="27" xr:uid="{00000000-0005-0000-0000-000015000000}"/>
    <cellStyle name="40% - Akzent5" xfId="28" xr:uid="{00000000-0005-0000-0000-000016000000}"/>
    <cellStyle name="40% - Akzent6" xfId="29" xr:uid="{00000000-0005-0000-0000-000017000000}"/>
    <cellStyle name="60% - Accent1 2" xfId="102" xr:uid="{00000000-0005-0000-0000-000018000000}"/>
    <cellStyle name="60% - Accent2 2" xfId="103" xr:uid="{00000000-0005-0000-0000-000019000000}"/>
    <cellStyle name="60% - Accent3 2" xfId="104" xr:uid="{00000000-0005-0000-0000-00001A000000}"/>
    <cellStyle name="60% - Accent4 2" xfId="105" xr:uid="{00000000-0005-0000-0000-00001B000000}"/>
    <cellStyle name="60% - Accent5 2" xfId="106" xr:uid="{00000000-0005-0000-0000-00001C000000}"/>
    <cellStyle name="60% - Accent6 2" xfId="107" xr:uid="{00000000-0005-0000-0000-00001D000000}"/>
    <cellStyle name="60% - Akzent1" xfId="30" xr:uid="{00000000-0005-0000-0000-00001E000000}"/>
    <cellStyle name="60% - Akzent2" xfId="31" xr:uid="{00000000-0005-0000-0000-00001F000000}"/>
    <cellStyle name="60% - Akzent3" xfId="32" xr:uid="{00000000-0005-0000-0000-000020000000}"/>
    <cellStyle name="60% - Akzent4" xfId="33" xr:uid="{00000000-0005-0000-0000-000021000000}"/>
    <cellStyle name="60% - Akzent5" xfId="34" xr:uid="{00000000-0005-0000-0000-000022000000}"/>
    <cellStyle name="60% - Akzent6" xfId="35" xr:uid="{00000000-0005-0000-0000-000023000000}"/>
    <cellStyle name="Accent1" xfId="82" builtinId="29" customBuiltin="1"/>
    <cellStyle name="Accent2" xfId="85" builtinId="33" customBuiltin="1"/>
    <cellStyle name="Accent3" xfId="88" builtinId="37" customBuiltin="1"/>
    <cellStyle name="Accent4" xfId="91" builtinId="41" customBuiltin="1"/>
    <cellStyle name="Accent5" xfId="94" builtinId="45" customBuiltin="1"/>
    <cellStyle name="Accent6" xfId="97" builtinId="49" customBuiltin="1"/>
    <cellStyle name="Akzent1" xfId="36" xr:uid="{00000000-0005-0000-0000-00002A000000}"/>
    <cellStyle name="Akzent2" xfId="37" xr:uid="{00000000-0005-0000-0000-00002B000000}"/>
    <cellStyle name="Akzent3" xfId="38" xr:uid="{00000000-0005-0000-0000-00002C000000}"/>
    <cellStyle name="Akzent4" xfId="39" xr:uid="{00000000-0005-0000-0000-00002D000000}"/>
    <cellStyle name="Akzent5" xfId="40" xr:uid="{00000000-0005-0000-0000-00002E000000}"/>
    <cellStyle name="Akzent6" xfId="41" xr:uid="{00000000-0005-0000-0000-00002F000000}"/>
    <cellStyle name="Ausgabe" xfId="42" xr:uid="{00000000-0005-0000-0000-000030000000}"/>
    <cellStyle name="Bad" xfId="72" builtinId="27" customBuiltin="1"/>
    <cellStyle name="Berechnung" xfId="43" xr:uid="{00000000-0005-0000-0000-000032000000}"/>
    <cellStyle name="Calculation" xfId="75" builtinId="22" customBuiltin="1"/>
    <cellStyle name="Check Cell" xfId="77" builtinId="23" customBuiltin="1"/>
    <cellStyle name="Comma" xfId="1" builtinId="3"/>
    <cellStyle name="Comma 2" xfId="5" xr:uid="{00000000-0005-0000-0000-000036000000}"/>
    <cellStyle name="Comma 2 2" xfId="7" xr:uid="{00000000-0005-0000-0000-000037000000}"/>
    <cellStyle name="Comma 3" xfId="44" xr:uid="{00000000-0005-0000-0000-000038000000}"/>
    <cellStyle name="Comma 3 2" xfId="45" xr:uid="{00000000-0005-0000-0000-000039000000}"/>
    <cellStyle name="Comma 4" xfId="12" xr:uid="{00000000-0005-0000-0000-00003A000000}"/>
    <cellStyle name="Currency" xfId="2" builtinId="4"/>
    <cellStyle name="Currency 2" xfId="15" xr:uid="{00000000-0005-0000-0000-00003C000000}"/>
    <cellStyle name="Currency 3" xfId="17" xr:uid="{00000000-0005-0000-0000-00003D000000}"/>
    <cellStyle name="Currency 4" xfId="10" xr:uid="{00000000-0005-0000-0000-00003E000000}"/>
    <cellStyle name="Eingabe" xfId="46" xr:uid="{00000000-0005-0000-0000-00003F000000}"/>
    <cellStyle name="Ergebnis" xfId="47" xr:uid="{00000000-0005-0000-0000-000040000000}"/>
    <cellStyle name="Erklärender Text" xfId="48" xr:uid="{00000000-0005-0000-0000-000041000000}"/>
    <cellStyle name="Explanatory Text" xfId="80" builtinId="53" customBuiltin="1"/>
    <cellStyle name="Good" xfId="71" builtinId="26" customBuiltin="1"/>
    <cellStyle name="Gut" xfId="49" xr:uid="{00000000-0005-0000-0000-000044000000}"/>
    <cellStyle name="Heading 1" xfId="67" builtinId="16" customBuiltin="1"/>
    <cellStyle name="Heading 2" xfId="68" builtinId="17" customBuiltin="1"/>
    <cellStyle name="Heading 3" xfId="69" builtinId="18" customBuiltin="1"/>
    <cellStyle name="Heading 4" xfId="70" builtinId="19" customBuiltin="1"/>
    <cellStyle name="Input" xfId="73" builtinId="20" customBuiltin="1"/>
    <cellStyle name="Linked Cell" xfId="76" builtinId="24" customBuiltin="1"/>
    <cellStyle name="Neutral 2" xfId="101" xr:uid="{00000000-0005-0000-0000-00004B000000}"/>
    <cellStyle name="Normal" xfId="0" builtinId="0"/>
    <cellStyle name="Normal 2" xfId="50" xr:uid="{00000000-0005-0000-0000-00004D000000}"/>
    <cellStyle name="Normal 2 2" xfId="4" xr:uid="{00000000-0005-0000-0000-00004E000000}"/>
    <cellStyle name="Normal 3" xfId="14" xr:uid="{00000000-0005-0000-0000-00004F000000}"/>
    <cellStyle name="Normal 3 2" xfId="51" xr:uid="{00000000-0005-0000-0000-000050000000}"/>
    <cellStyle name="Normal 4" xfId="9" xr:uid="{00000000-0005-0000-0000-000051000000}"/>
    <cellStyle name="Normal 5" xfId="52" xr:uid="{00000000-0005-0000-0000-000052000000}"/>
    <cellStyle name="Normal 5 2" xfId="13" xr:uid="{00000000-0005-0000-0000-000053000000}"/>
    <cellStyle name="Normal 6" xfId="53" xr:uid="{00000000-0005-0000-0000-000054000000}"/>
    <cellStyle name="Normal 7" xfId="11" xr:uid="{00000000-0005-0000-0000-000055000000}"/>
    <cellStyle name="Note" xfId="79" builtinId="10" customBuiltin="1"/>
    <cellStyle name="Notiz" xfId="54" xr:uid="{00000000-0005-0000-0000-000057000000}"/>
    <cellStyle name="Notiz 2" xfId="55" xr:uid="{00000000-0005-0000-0000-000058000000}"/>
    <cellStyle name="Output" xfId="74" builtinId="21" customBuiltin="1"/>
    <cellStyle name="Percent" xfId="3" builtinId="5"/>
    <cellStyle name="Percent 2" xfId="6" xr:uid="{00000000-0005-0000-0000-00005B000000}"/>
    <cellStyle name="Percent 2 2" xfId="8" xr:uid="{00000000-0005-0000-0000-00005C000000}"/>
    <cellStyle name="Percent 3" xfId="56" xr:uid="{00000000-0005-0000-0000-00005D000000}"/>
    <cellStyle name="Percent 3 2" xfId="57" xr:uid="{00000000-0005-0000-0000-00005E000000}"/>
    <cellStyle name="Percent 4" xfId="16" xr:uid="{00000000-0005-0000-0000-00005F000000}"/>
    <cellStyle name="Schlecht" xfId="58" xr:uid="{00000000-0005-0000-0000-000060000000}"/>
    <cellStyle name="Title 2" xfId="100" xr:uid="{00000000-0005-0000-0000-000061000000}"/>
    <cellStyle name="Total" xfId="81" builtinId="25" customBuiltin="1"/>
    <cellStyle name="Überschrift" xfId="59" xr:uid="{00000000-0005-0000-0000-000063000000}"/>
    <cellStyle name="Überschrift 1" xfId="60" xr:uid="{00000000-0005-0000-0000-000064000000}"/>
    <cellStyle name="Überschrift 2" xfId="61" xr:uid="{00000000-0005-0000-0000-000065000000}"/>
    <cellStyle name="Überschrift 3" xfId="62" xr:uid="{00000000-0005-0000-0000-000066000000}"/>
    <cellStyle name="Überschrift 4" xfId="63" xr:uid="{00000000-0005-0000-0000-000067000000}"/>
    <cellStyle name="Verknüpfte Zelle" xfId="64" xr:uid="{00000000-0005-0000-0000-000068000000}"/>
    <cellStyle name="Warnender Text" xfId="65" xr:uid="{00000000-0005-0000-0000-000069000000}"/>
    <cellStyle name="Warning Text" xfId="78" builtinId="11" customBuiltin="1"/>
    <cellStyle name="Zelle überprüfen" xfId="66" xr:uid="{00000000-0005-0000-0000-00006B000000}"/>
  </cellStyles>
  <dxfs count="0"/>
  <tableStyles count="0" defaultTableStyle="TableStyleMedium2" defaultPivotStyle="PivotStyleLight16"/>
  <colors>
    <mruColors>
      <color rgb="FFC0C0C0"/>
      <color rgb="FFFF0066"/>
      <color rgb="FFCC66FF"/>
      <color rgb="FF99CC00"/>
      <color rgb="FFCCFF99"/>
      <color rgb="FFFF99CC"/>
      <color rgb="FFFF3300"/>
      <color rgb="FFCC00CC"/>
      <color rgb="FFC0504D"/>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10</xdr:col>
          <xdr:colOff>66675</xdr:colOff>
          <xdr:row>53</xdr:row>
          <xdr:rowOff>38100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3</xdr:col>
      <xdr:colOff>60960</xdr:colOff>
      <xdr:row>2</xdr:row>
      <xdr:rowOff>45719</xdr:rowOff>
    </xdr:from>
    <xdr:to>
      <xdr:col>6</xdr:col>
      <xdr:colOff>251460</xdr:colOff>
      <xdr:row>13</xdr:row>
      <xdr:rowOff>69688</xdr:rowOff>
    </xdr:to>
    <xdr:pic>
      <xdr:nvPicPr>
        <xdr:cNvPr id="3" name="Picture 37" descr="A close up of text on a black background&#10;&#10;Description automatically generated">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0660" y="369569"/>
          <a:ext cx="1847850" cy="1805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274320</xdr:colOff>
      <xdr:row>52</xdr:row>
      <xdr:rowOff>160020</xdr:rowOff>
    </xdr:from>
    <xdr:to>
      <xdr:col>9</xdr:col>
      <xdr:colOff>68580</xdr:colOff>
      <xdr:row>56</xdr:row>
      <xdr:rowOff>39370</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5234940" y="9669780"/>
          <a:ext cx="1600200" cy="6032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GB" sz="1000">
              <a:effectLst/>
              <a:latin typeface="Arial" panose="020B0604020202020204" pitchFamily="34" charset="0"/>
              <a:ea typeface="Times New Roman" panose="02020603050405020304" pitchFamily="18" charset="0"/>
              <a:cs typeface="Times New Roman" panose="02020603050405020304" pitchFamily="18" charset="0"/>
            </a:rPr>
            <a:t>Set sequential number</a:t>
          </a:r>
          <a:endParaRPr lang="en-ZA" sz="10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debej\AppData\Roaming\OpenText\OTEdit\EC_edms\c19210644\Part%20C2.2.3%20Transitional%20Subcontract%20Schedule%20of%20Payments%20DB%2023July2019%20v2%20temp%20for%20macro%20only.xlsm"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debej\AppData\Roaming\OpenText\OTEdit\EC_edms\c19210644\SANRAL_DB_Costs_Consolidated_V28.xlsx" TargetMode="External" /></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adebej\AppData\Roaming\OpenText\OTEdit\EC_edms\c19210644\Part%20C2.2.1%20Contract%20Schedule%20of%20Payments%20DB%2023July2019%20v4.xlsx" TargetMode="External" /></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adebej\AppData\Roaming\OpenText\OTEdit\EC_edms\c19210644\Part%20C2.2.1%20Contract%20Schedule%20of%20Payments%20DB%20Ver2.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Contents"/>
      <sheetName val="Notes"/>
      <sheetName val="Summary DB"/>
      <sheetName val="A1-1000"/>
      <sheetName val="A2-1000"/>
      <sheetName val="A3-1000"/>
      <sheetName val="A4-1000"/>
      <sheetName val="A5-1000"/>
      <sheetName val="A6-1000"/>
      <sheetName val="A7-1000"/>
      <sheetName val="A8-1000"/>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mp;B Interface"/>
      <sheetName val="D&amp;B Summary"/>
      <sheetName val="Calculation"/>
      <sheetName val="Parameter"/>
      <sheetName val="basic data"/>
      <sheetName val="Description"/>
      <sheetName val="Interface"/>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Contents"/>
      <sheetName val="Notes"/>
      <sheetName val="Summary DB"/>
      <sheetName val="A1-1000"/>
      <sheetName val="A2-1000"/>
      <sheetName val="A3-1000"/>
      <sheetName val="A4-1000"/>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Contents"/>
      <sheetName val="Notes"/>
      <sheetName val="Summary DB"/>
      <sheetName val="A1-1000"/>
      <sheetName val="A2-1000"/>
      <sheetName val="A3-1000"/>
      <sheetName val="A4-1000"/>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9D04574-1C0C-43DC-8173-3AC1D692E2E1}">
  <we:reference id="11c35542-1215-4990-8625-a9776e2f6d05" version="1.1.0.1" store="EXCatalog" storeType="EXCatalog"/>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dimension ref="C15:I57"/>
  <sheetViews>
    <sheetView topLeftCell="A12" zoomScale="80" zoomScaleNormal="80" zoomScaleSheetLayoutView="100" workbookViewId="0">
      <selection activeCell="G54" sqref="G54:H56"/>
    </sheetView>
  </sheetViews>
  <sheetFormatPr defaultColWidth="8.85546875" defaultRowHeight="12.75"/>
  <cols>
    <col min="1" max="2" width="8.85546875" style="212"/>
    <col min="3" max="3" width="3.42578125" style="212" customWidth="1"/>
    <col min="4" max="4" width="7.28515625" style="212" customWidth="1"/>
    <col min="5" max="5" width="8.28515625" style="212" customWidth="1"/>
    <col min="6" max="6" width="9.28515625" style="212" customWidth="1"/>
    <col min="7" max="7" width="26.140625" style="212" customWidth="1"/>
    <col min="8" max="8" width="4.85546875" style="212" customWidth="1"/>
    <col min="9" max="9" width="21.42578125" style="212" customWidth="1"/>
    <col min="10" max="10" width="2.85546875" style="212" customWidth="1"/>
    <col min="11" max="11" width="8.85546875" style="212" customWidth="1"/>
    <col min="12" max="16384" width="8.85546875" style="212"/>
  </cols>
  <sheetData>
    <row r="15" spans="4:9" ht="26.25">
      <c r="D15" s="254" t="s">
        <v>0</v>
      </c>
      <c r="E15" s="213"/>
      <c r="F15" s="213"/>
      <c r="G15" s="213"/>
      <c r="H15" s="213"/>
      <c r="I15" s="213"/>
    </row>
    <row r="16" spans="4:9" ht="26.25">
      <c r="D16" s="254" t="s">
        <v>1</v>
      </c>
      <c r="E16" s="213"/>
      <c r="F16" s="213"/>
      <c r="G16" s="213"/>
      <c r="H16" s="213"/>
      <c r="I16" s="213"/>
    </row>
    <row r="17" spans="3:9" ht="15.75">
      <c r="D17" s="255"/>
      <c r="E17" s="213"/>
      <c r="F17" s="213"/>
      <c r="G17" s="213"/>
      <c r="H17" s="213"/>
      <c r="I17" s="213"/>
    </row>
    <row r="18" spans="3:9" ht="15.75">
      <c r="D18" s="255"/>
      <c r="E18" s="213"/>
      <c r="F18" s="213"/>
      <c r="G18" s="213"/>
      <c r="H18" s="213"/>
      <c r="I18" s="213"/>
    </row>
    <row r="19" spans="3:9" ht="18">
      <c r="D19" s="256" t="s">
        <v>2</v>
      </c>
      <c r="E19" s="213"/>
      <c r="F19" s="213"/>
      <c r="G19" s="213"/>
      <c r="H19" s="213"/>
      <c r="I19" s="213"/>
    </row>
    <row r="20" spans="3:9">
      <c r="D20" s="213"/>
      <c r="E20" s="213"/>
      <c r="F20" s="213"/>
      <c r="G20" s="213"/>
      <c r="H20" s="213"/>
      <c r="I20" s="213"/>
    </row>
    <row r="21" spans="3:9">
      <c r="C21" s="213"/>
      <c r="D21" s="213"/>
      <c r="E21" s="213"/>
      <c r="F21" s="213"/>
      <c r="G21" s="213"/>
      <c r="H21" s="213"/>
      <c r="I21" s="213"/>
    </row>
    <row r="22" spans="3:9" s="258" customFormat="1" ht="70.349999999999994" customHeight="1">
      <c r="C22" s="257"/>
      <c r="D22" s="324" t="s">
        <v>3</v>
      </c>
      <c r="E22" s="324"/>
      <c r="F22" s="324"/>
      <c r="G22" s="324"/>
      <c r="H22" s="324"/>
      <c r="I22" s="324"/>
    </row>
    <row r="23" spans="3:9" ht="16.350000000000001" customHeight="1"/>
    <row r="26" spans="3:9" ht="15.75">
      <c r="C26" s="259"/>
      <c r="D26" s="259"/>
      <c r="E26" s="260" t="s">
        <v>4</v>
      </c>
    </row>
    <row r="28" spans="3:9" ht="15.75">
      <c r="E28" s="255" t="s">
        <v>5</v>
      </c>
      <c r="F28" s="258"/>
    </row>
    <row r="29" spans="3:9" ht="6" customHeight="1">
      <c r="D29" s="213"/>
    </row>
    <row r="30" spans="3:9" ht="15.6" customHeight="1">
      <c r="E30" s="255" t="s">
        <v>6</v>
      </c>
      <c r="F30" s="258"/>
      <c r="G30" s="325" t="s">
        <v>7</v>
      </c>
      <c r="H30" s="325"/>
      <c r="I30" s="325"/>
    </row>
    <row r="31" spans="3:9" ht="6.6" customHeight="1">
      <c r="D31" s="213"/>
      <c r="F31" s="261"/>
      <c r="G31" s="261"/>
    </row>
    <row r="32" spans="3:9" ht="31.35" customHeight="1">
      <c r="E32" s="262" t="s">
        <v>8</v>
      </c>
      <c r="F32" s="255"/>
      <c r="G32" s="326" t="s">
        <v>9</v>
      </c>
      <c r="H32" s="326"/>
      <c r="I32" s="326"/>
    </row>
    <row r="33" spans="4:6">
      <c r="D33" s="213"/>
    </row>
    <row r="41" spans="4:6">
      <c r="D41" s="213"/>
    </row>
    <row r="42" spans="4:6">
      <c r="D42" s="213"/>
    </row>
    <row r="43" spans="4:6">
      <c r="D43" s="213"/>
    </row>
    <row r="44" spans="4:6" ht="15.75">
      <c r="D44" s="255" t="s">
        <v>10</v>
      </c>
      <c r="E44" s="258"/>
      <c r="F44" s="258"/>
    </row>
    <row r="45" spans="4:6" ht="15.75">
      <c r="D45" s="255" t="s">
        <v>11</v>
      </c>
      <c r="E45" s="258"/>
      <c r="F45" s="258"/>
    </row>
    <row r="46" spans="4:6" ht="15.75">
      <c r="D46" s="255" t="s">
        <v>12</v>
      </c>
      <c r="E46" s="258"/>
      <c r="F46" s="258"/>
    </row>
    <row r="47" spans="4:6" ht="15.75">
      <c r="D47" s="255" t="s">
        <v>13</v>
      </c>
      <c r="E47" s="258"/>
      <c r="F47" s="258"/>
    </row>
    <row r="48" spans="4:6" ht="15.75">
      <c r="D48" s="255" t="s">
        <v>14</v>
      </c>
      <c r="E48" s="258"/>
      <c r="F48" s="258"/>
    </row>
    <row r="49" spans="4:9" ht="15" customHeight="1">
      <c r="D49" s="255"/>
      <c r="E49" s="258"/>
      <c r="F49" s="258"/>
    </row>
    <row r="54" spans="4:9" ht="17.25" customHeight="1">
      <c r="D54" s="262" t="s">
        <v>15</v>
      </c>
      <c r="E54" s="263"/>
      <c r="F54" s="263"/>
      <c r="G54" s="327" t="s">
        <v>16</v>
      </c>
      <c r="H54" s="327"/>
      <c r="I54" s="306"/>
    </row>
    <row r="55" spans="4:9" ht="17.25" customHeight="1">
      <c r="G55" s="327"/>
      <c r="H55" s="327"/>
      <c r="I55" s="305"/>
    </row>
    <row r="56" spans="4:9" ht="17.25" customHeight="1">
      <c r="G56" s="327"/>
      <c r="H56" s="327"/>
      <c r="I56" s="305"/>
    </row>
    <row r="57" spans="4:9" ht="10.5" customHeight="1"/>
  </sheetData>
  <sheetProtection selectLockedCells="1"/>
  <dataConsolidate/>
  <mergeCells count="4">
    <mergeCell ref="D22:I22"/>
    <mergeCell ref="G30:I30"/>
    <mergeCell ref="G32:I32"/>
    <mergeCell ref="G54:H56"/>
  </mergeCells>
  <printOptions horizontalCentered="1"/>
  <pageMargins left="0.23622047244094491" right="0.23622047244094491" top="0.74803149606299213" bottom="0.74803149606299213" header="0.31496062992125984" footer="0.31496062992125984"/>
  <pageSetup paperSize="9" scale="87"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0</xdr:colOff>
                <xdr:row>0</xdr:row>
                <xdr:rowOff>0</xdr:rowOff>
              </from>
              <to>
                <xdr:col>10</xdr:col>
                <xdr:colOff>66675</xdr:colOff>
                <xdr:row>53</xdr:row>
                <xdr:rowOff>38100</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tabColor rgb="FF99CC00"/>
  </sheetPr>
  <dimension ref="A1:Q15"/>
  <sheetViews>
    <sheetView zoomScale="80" zoomScaleNormal="80" zoomScalePageLayoutView="80" workbookViewId="0">
      <selection activeCell="D14" sqref="D14"/>
    </sheetView>
  </sheetViews>
  <sheetFormatPr defaultColWidth="8.85546875" defaultRowHeight="11.25"/>
  <cols>
    <col min="1" max="1" width="9.7109375" style="1" customWidth="1"/>
    <col min="2" max="2" width="49.7109375" style="1" customWidth="1"/>
    <col min="3" max="3" width="9.710937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F3" s="67" t="s">
        <v>113</v>
      </c>
      <c r="G3" s="67" t="s">
        <v>38</v>
      </c>
      <c r="I3" s="67" t="s">
        <v>113</v>
      </c>
      <c r="J3" s="67" t="s">
        <v>38</v>
      </c>
      <c r="L3" s="67" t="s">
        <v>113</v>
      </c>
      <c r="M3" s="67" t="s">
        <v>38</v>
      </c>
      <c r="O3" s="67" t="s">
        <v>113</v>
      </c>
      <c r="P3" s="67" t="s">
        <v>38</v>
      </c>
    </row>
    <row r="4" spans="1:17" ht="30" customHeight="1" thickBot="1">
      <c r="A4" s="92" t="s">
        <v>60</v>
      </c>
      <c r="B4" s="93" t="s">
        <v>337</v>
      </c>
      <c r="C4" s="94"/>
      <c r="D4" s="231"/>
      <c r="F4" s="74"/>
      <c r="G4" s="73"/>
      <c r="H4" s="11"/>
      <c r="I4" s="367"/>
      <c r="J4" s="368"/>
      <c r="L4" s="367"/>
      <c r="M4" s="368"/>
      <c r="O4" s="367"/>
      <c r="P4" s="368"/>
    </row>
    <row r="5" spans="1:17" ht="15" customHeight="1">
      <c r="A5" s="84"/>
      <c r="B5" s="89"/>
      <c r="C5" s="114"/>
      <c r="D5" s="267"/>
      <c r="F5" s="216"/>
      <c r="G5" s="216"/>
      <c r="H5" s="11"/>
      <c r="I5" s="216"/>
      <c r="J5" s="216"/>
      <c r="K5" s="18"/>
      <c r="L5" s="216"/>
      <c r="M5" s="216"/>
      <c r="N5" s="18"/>
      <c r="O5" s="216"/>
      <c r="P5" s="216"/>
    </row>
    <row r="6" spans="1:17" ht="40.5" customHeight="1">
      <c r="A6" s="22" t="s">
        <v>338</v>
      </c>
      <c r="B6" s="65" t="s">
        <v>339</v>
      </c>
      <c r="C6" s="42"/>
      <c r="D6" s="269"/>
      <c r="F6" s="79"/>
      <c r="G6" s="79"/>
      <c r="H6" s="16"/>
      <c r="I6" s="79"/>
      <c r="J6" s="79"/>
      <c r="K6" s="18"/>
      <c r="L6" s="79"/>
      <c r="M6" s="79"/>
      <c r="N6" s="18"/>
      <c r="O6" s="79"/>
      <c r="P6" s="79"/>
    </row>
    <row r="7" spans="1:17" s="18" customFormat="1" ht="33.75">
      <c r="A7" s="24"/>
      <c r="B7" s="44" t="s">
        <v>340</v>
      </c>
      <c r="C7" s="42" t="s">
        <v>121</v>
      </c>
      <c r="D7" s="269"/>
      <c r="F7" s="55">
        <v>6</v>
      </c>
      <c r="G7" s="15">
        <f t="shared" ref="G7:G13" si="0">SUM(F7*$D7)</f>
        <v>0</v>
      </c>
      <c r="H7" s="11"/>
      <c r="I7" s="55">
        <v>9</v>
      </c>
      <c r="J7" s="15">
        <f t="shared" ref="J7:J13" si="1">SUM(I7*$D7)</f>
        <v>0</v>
      </c>
      <c r="L7" s="55">
        <v>51</v>
      </c>
      <c r="M7" s="15">
        <f t="shared" ref="M7:M13" si="2">SUM(L7*$D7)</f>
        <v>0</v>
      </c>
      <c r="O7" s="55">
        <f>SUM(F7,I7,L7)</f>
        <v>66</v>
      </c>
      <c r="P7" s="15">
        <f t="shared" ref="P7:P13" si="3">SUM(O7*$D7)</f>
        <v>0</v>
      </c>
    </row>
    <row r="8" spans="1:17" s="18" customFormat="1" ht="33.75">
      <c r="A8" s="24"/>
      <c r="B8" s="44" t="s">
        <v>341</v>
      </c>
      <c r="C8" s="42" t="s">
        <v>121</v>
      </c>
      <c r="D8" s="269"/>
      <c r="F8" s="55">
        <v>90</v>
      </c>
      <c r="G8" s="15">
        <f t="shared" si="0"/>
        <v>0</v>
      </c>
      <c r="H8" s="16"/>
      <c r="I8" s="55">
        <v>135</v>
      </c>
      <c r="J8" s="15">
        <f t="shared" si="1"/>
        <v>0</v>
      </c>
      <c r="L8" s="55">
        <v>765</v>
      </c>
      <c r="M8" s="15">
        <f t="shared" si="2"/>
        <v>0</v>
      </c>
      <c r="O8" s="55">
        <f>SUM(F8,I8,L8)</f>
        <v>990</v>
      </c>
      <c r="P8" s="15">
        <f t="shared" si="3"/>
        <v>0</v>
      </c>
    </row>
    <row r="9" spans="1:17" s="18" customFormat="1" ht="40.5" customHeight="1">
      <c r="A9" s="24"/>
      <c r="B9" s="44" t="s">
        <v>342</v>
      </c>
      <c r="C9" s="42" t="s">
        <v>343</v>
      </c>
      <c r="D9" s="269"/>
      <c r="F9" s="55">
        <v>3000</v>
      </c>
      <c r="G9" s="15">
        <f t="shared" si="0"/>
        <v>0</v>
      </c>
      <c r="H9" s="16"/>
      <c r="I9" s="55">
        <v>4500</v>
      </c>
      <c r="J9" s="15">
        <f t="shared" si="1"/>
        <v>0</v>
      </c>
      <c r="L9" s="55">
        <v>25500</v>
      </c>
      <c r="M9" s="15">
        <f t="shared" si="2"/>
        <v>0</v>
      </c>
      <c r="O9" s="55">
        <f>SUM(F9,I9,L9)</f>
        <v>33000</v>
      </c>
      <c r="P9" s="15">
        <f t="shared" si="3"/>
        <v>0</v>
      </c>
    </row>
    <row r="10" spans="1:17" s="18" customFormat="1" ht="50.25" customHeight="1">
      <c r="A10" s="24"/>
      <c r="B10" s="44" t="s">
        <v>344</v>
      </c>
      <c r="C10" s="42" t="s">
        <v>343</v>
      </c>
      <c r="D10" s="269"/>
      <c r="F10" s="55">
        <v>3000</v>
      </c>
      <c r="G10" s="15">
        <f t="shared" si="0"/>
        <v>0</v>
      </c>
      <c r="H10" s="16"/>
      <c r="I10" s="55">
        <v>4500</v>
      </c>
      <c r="J10" s="15">
        <f t="shared" si="1"/>
        <v>0</v>
      </c>
      <c r="L10" s="55">
        <v>25500</v>
      </c>
      <c r="M10" s="15">
        <f t="shared" si="2"/>
        <v>0</v>
      </c>
      <c r="O10" s="55">
        <f>SUM(F10,I10,L10)</f>
        <v>33000</v>
      </c>
      <c r="P10" s="15">
        <f t="shared" si="3"/>
        <v>0</v>
      </c>
    </row>
    <row r="11" spans="1:17" s="18" customFormat="1" ht="39.950000000000003" customHeight="1">
      <c r="A11" s="22" t="s">
        <v>345</v>
      </c>
      <c r="B11" s="65" t="s">
        <v>346</v>
      </c>
      <c r="C11" s="42"/>
      <c r="D11" s="269"/>
      <c r="F11" s="55"/>
      <c r="G11" s="15"/>
      <c r="H11" s="16"/>
      <c r="I11" s="55"/>
      <c r="J11" s="15"/>
      <c r="L11" s="55"/>
      <c r="M11" s="15"/>
      <c r="O11" s="55"/>
      <c r="P11" s="15"/>
    </row>
    <row r="12" spans="1:17" s="18" customFormat="1" ht="39.950000000000003" customHeight="1">
      <c r="A12" s="24"/>
      <c r="B12" s="44" t="s">
        <v>347</v>
      </c>
      <c r="C12" s="42" t="s">
        <v>348</v>
      </c>
      <c r="D12" s="269"/>
      <c r="F12" s="55">
        <v>600</v>
      </c>
      <c r="G12" s="15">
        <f t="shared" si="0"/>
        <v>0</v>
      </c>
      <c r="H12" s="16"/>
      <c r="I12" s="55">
        <v>450</v>
      </c>
      <c r="J12" s="15">
        <f t="shared" si="1"/>
        <v>0</v>
      </c>
      <c r="L12" s="55">
        <v>2550</v>
      </c>
      <c r="M12" s="15">
        <f t="shared" si="2"/>
        <v>0</v>
      </c>
      <c r="O12" s="55">
        <f>SUM(F12,I12,L12)</f>
        <v>3600</v>
      </c>
      <c r="P12" s="15">
        <f t="shared" si="3"/>
        <v>0</v>
      </c>
    </row>
    <row r="13" spans="1:17" s="18" customFormat="1" ht="39.950000000000003" customHeight="1">
      <c r="A13" s="24"/>
      <c r="B13" s="44" t="s">
        <v>349</v>
      </c>
      <c r="C13" s="42" t="s">
        <v>348</v>
      </c>
      <c r="D13" s="269"/>
      <c r="F13" s="55">
        <v>120</v>
      </c>
      <c r="G13" s="15">
        <f t="shared" si="0"/>
        <v>0</v>
      </c>
      <c r="H13" s="16"/>
      <c r="I13" s="55">
        <v>90</v>
      </c>
      <c r="J13" s="15">
        <f t="shared" si="1"/>
        <v>0</v>
      </c>
      <c r="L13" s="55">
        <v>510</v>
      </c>
      <c r="M13" s="15">
        <f t="shared" si="2"/>
        <v>0</v>
      </c>
      <c r="O13" s="55">
        <f>SUM(F13,I13,L13)</f>
        <v>720</v>
      </c>
      <c r="P13" s="15">
        <f t="shared" si="3"/>
        <v>0</v>
      </c>
    </row>
    <row r="14" spans="1:17" s="18" customFormat="1" ht="12" thickBot="1">
      <c r="A14" s="91"/>
      <c r="B14" s="90"/>
      <c r="C14" s="112"/>
      <c r="D14" s="270"/>
      <c r="F14" s="64"/>
      <c r="G14" s="26"/>
      <c r="H14" s="16"/>
      <c r="I14" s="64"/>
      <c r="J14" s="26"/>
      <c r="L14" s="64"/>
      <c r="M14" s="26"/>
      <c r="O14" s="64"/>
      <c r="P14" s="26"/>
    </row>
    <row r="15" spans="1:17" ht="27" customHeight="1" thickBot="1">
      <c r="A15" s="348" t="s">
        <v>350</v>
      </c>
      <c r="B15" s="347"/>
      <c r="C15" s="347"/>
      <c r="D15" s="349"/>
      <c r="F15" s="383"/>
      <c r="G15" s="63">
        <f>SUM(G5:G14)</f>
        <v>0</v>
      </c>
      <c r="H15" s="27"/>
      <c r="I15" s="382"/>
      <c r="J15" s="63">
        <f>SUM(J5:J14)</f>
        <v>0</v>
      </c>
      <c r="L15" s="382"/>
      <c r="M15" s="63">
        <f>SUM(M5:M14)</f>
        <v>0</v>
      </c>
      <c r="O15" s="382"/>
      <c r="P15" s="63">
        <f>SUM(P5:P14)</f>
        <v>0</v>
      </c>
    </row>
  </sheetData>
  <sheetProtection selectLockedCells="1"/>
  <mergeCells count="8">
    <mergeCell ref="O2:P2"/>
    <mergeCell ref="I2:J2"/>
    <mergeCell ref="A15:D15"/>
    <mergeCell ref="F2:G2"/>
    <mergeCell ref="L2:M2"/>
    <mergeCell ref="A2:A3"/>
    <mergeCell ref="B2:B3"/>
    <mergeCell ref="C2:C3"/>
  </mergeCells>
  <printOptions gridLines="1"/>
  <pageMargins left="0.70866141732283505" right="0.70866141732283505" top="0.74803149606299202" bottom="0.74803149606299202" header="0.118110236220472" footer="0.118110236220472"/>
  <pageSetup paperSize="9" scale="58"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tabColor rgb="FF99CC00"/>
  </sheetPr>
  <dimension ref="A1:S28"/>
  <sheetViews>
    <sheetView zoomScale="80" zoomScaleNormal="80" zoomScalePageLayoutView="80" workbookViewId="0">
      <pane ySplit="3" topLeftCell="A4" activePane="bottomLeft" state="frozen"/>
      <selection pane="bottomLeft"/>
    </sheetView>
  </sheetViews>
  <sheetFormatPr defaultColWidth="8.85546875" defaultRowHeight="11.25"/>
  <cols>
    <col min="1" max="1" width="11.42578125" style="1" customWidth="1"/>
    <col min="2" max="2" width="49.7109375" style="1" customWidth="1"/>
    <col min="3" max="3" width="18.710937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8.7109375" style="1" customWidth="1"/>
    <col min="14" max="14" width="1.7109375" style="1" customWidth="1"/>
    <col min="15" max="15" width="16.7109375" style="7" customWidth="1"/>
    <col min="16" max="16" width="18.7109375" style="1" customWidth="1"/>
    <col min="17" max="17" width="1.7109375" style="1" customWidth="1"/>
    <col min="18" max="18" width="12.85546875" style="1" bestFit="1" customWidth="1"/>
    <col min="19" max="19" width="11.42578125" style="1" bestFit="1" customWidth="1"/>
    <col min="20" max="16384" width="8.85546875" style="1"/>
  </cols>
  <sheetData>
    <row r="1" spans="1:19" ht="20.100000000000001" customHeight="1" thickBot="1">
      <c r="F1" s="66"/>
      <c r="G1" s="195">
        <v>12</v>
      </c>
      <c r="H1" s="3"/>
      <c r="I1" s="195"/>
      <c r="J1" s="195">
        <v>9</v>
      </c>
      <c r="K1" s="195"/>
      <c r="L1" s="3"/>
      <c r="M1" s="195">
        <v>51</v>
      </c>
      <c r="N1" s="9"/>
      <c r="P1" s="195">
        <v>72</v>
      </c>
    </row>
    <row r="2" spans="1:19"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9" ht="27" customHeight="1" thickBot="1">
      <c r="A3" s="360"/>
      <c r="B3" s="361"/>
      <c r="C3" s="360"/>
      <c r="D3" s="362" t="s">
        <v>112</v>
      </c>
      <c r="F3" s="67" t="s">
        <v>113</v>
      </c>
      <c r="G3" s="67" t="s">
        <v>38</v>
      </c>
      <c r="I3" s="67" t="s">
        <v>113</v>
      </c>
      <c r="J3" s="67" t="s">
        <v>38</v>
      </c>
      <c r="L3" s="67" t="s">
        <v>113</v>
      </c>
      <c r="M3" s="67" t="s">
        <v>38</v>
      </c>
      <c r="O3" s="67" t="s">
        <v>113</v>
      </c>
      <c r="P3" s="67" t="s">
        <v>38</v>
      </c>
    </row>
    <row r="4" spans="1:19" ht="30" customHeight="1" thickBot="1">
      <c r="A4" s="130" t="s">
        <v>62</v>
      </c>
      <c r="B4" s="224" t="s">
        <v>351</v>
      </c>
      <c r="C4" s="225"/>
      <c r="D4" s="232"/>
      <c r="F4" s="74"/>
      <c r="G4" s="73"/>
      <c r="I4" s="367"/>
      <c r="J4" s="368"/>
      <c r="L4" s="367"/>
      <c r="M4" s="368"/>
      <c r="O4" s="367"/>
      <c r="P4" s="368"/>
    </row>
    <row r="5" spans="1:19" ht="15" customHeight="1">
      <c r="A5" s="57"/>
      <c r="B5" s="54"/>
      <c r="C5" s="58"/>
      <c r="D5" s="269"/>
      <c r="F5" s="55"/>
      <c r="G5" s="15"/>
      <c r="H5" s="18"/>
      <c r="I5" s="55"/>
      <c r="J5" s="15"/>
      <c r="K5" s="18"/>
      <c r="L5" s="55"/>
      <c r="M5" s="15"/>
      <c r="N5" s="18"/>
      <c r="O5" s="55"/>
      <c r="P5" s="15"/>
      <c r="R5" s="23"/>
      <c r="S5" s="23"/>
    </row>
    <row r="6" spans="1:19" ht="48.75" customHeight="1">
      <c r="A6" s="75" t="s">
        <v>352</v>
      </c>
      <c r="B6" s="131" t="s">
        <v>353</v>
      </c>
      <c r="C6" s="58"/>
      <c r="D6" s="269"/>
      <c r="F6" s="79"/>
      <c r="G6" s="79"/>
      <c r="H6" s="18"/>
      <c r="I6" s="79"/>
      <c r="J6" s="79"/>
      <c r="K6" s="18"/>
      <c r="L6" s="79"/>
      <c r="M6" s="79"/>
      <c r="N6" s="18"/>
      <c r="O6" s="79"/>
      <c r="P6" s="79"/>
      <c r="R6" s="23"/>
      <c r="S6" s="23"/>
    </row>
    <row r="7" spans="1:19" ht="15" customHeight="1">
      <c r="A7" s="57"/>
      <c r="B7" s="54" t="s">
        <v>354</v>
      </c>
      <c r="C7" s="58" t="s">
        <v>355</v>
      </c>
      <c r="D7" s="269"/>
      <c r="F7" s="55">
        <v>0</v>
      </c>
      <c r="G7" s="15">
        <f t="shared" ref="G7:G17" si="0">SUM(F7*$D7)</f>
        <v>0</v>
      </c>
      <c r="H7" s="18"/>
      <c r="I7" s="55">
        <v>0</v>
      </c>
      <c r="J7" s="15">
        <f t="shared" ref="J7:J17" si="1">SUM(I7*$D7)</f>
        <v>0</v>
      </c>
      <c r="K7" s="18"/>
      <c r="L7" s="55">
        <v>5</v>
      </c>
      <c r="M7" s="15">
        <f t="shared" ref="M7:M17" si="2">SUM(L7*$D7)</f>
        <v>0</v>
      </c>
      <c r="N7" s="18"/>
      <c r="O7" s="55">
        <f t="shared" ref="O7" si="3">SUM(F7,I7,L7)</f>
        <v>5</v>
      </c>
      <c r="P7" s="15">
        <f t="shared" ref="P7:P17" si="4">SUM(O7*$D7)</f>
        <v>0</v>
      </c>
      <c r="R7" s="23"/>
      <c r="S7" s="23"/>
    </row>
    <row r="8" spans="1:19" ht="15" customHeight="1">
      <c r="A8" s="57"/>
      <c r="B8" s="54" t="s">
        <v>356</v>
      </c>
      <c r="C8" s="58" t="s">
        <v>355</v>
      </c>
      <c r="D8" s="269"/>
      <c r="F8" s="55">
        <v>120</v>
      </c>
      <c r="G8" s="15">
        <f t="shared" si="0"/>
        <v>0</v>
      </c>
      <c r="H8" s="18"/>
      <c r="I8" s="55">
        <v>0</v>
      </c>
      <c r="J8" s="15">
        <f t="shared" si="1"/>
        <v>0</v>
      </c>
      <c r="K8" s="18"/>
      <c r="L8" s="55">
        <v>0</v>
      </c>
      <c r="M8" s="15">
        <f t="shared" si="2"/>
        <v>0</v>
      </c>
      <c r="N8" s="18"/>
      <c r="O8" s="55">
        <f t="shared" ref="O8:O9" si="5">SUM(F8,I8,L8)</f>
        <v>120</v>
      </c>
      <c r="P8" s="15">
        <f t="shared" si="4"/>
        <v>0</v>
      </c>
      <c r="R8" s="23"/>
      <c r="S8" s="23"/>
    </row>
    <row r="9" spans="1:19" ht="15" customHeight="1">
      <c r="A9" s="57"/>
      <c r="B9" s="54" t="s">
        <v>357</v>
      </c>
      <c r="C9" s="58" t="s">
        <v>355</v>
      </c>
      <c r="D9" s="269"/>
      <c r="F9" s="55">
        <v>0</v>
      </c>
      <c r="G9" s="15">
        <f t="shared" si="0"/>
        <v>0</v>
      </c>
      <c r="H9" s="18"/>
      <c r="I9" s="55">
        <v>135</v>
      </c>
      <c r="J9" s="15">
        <f t="shared" si="1"/>
        <v>0</v>
      </c>
      <c r="K9" s="18"/>
      <c r="L9" s="55">
        <v>0</v>
      </c>
      <c r="M9" s="15">
        <f t="shared" si="2"/>
        <v>0</v>
      </c>
      <c r="N9" s="18"/>
      <c r="O9" s="55">
        <f t="shared" si="5"/>
        <v>135</v>
      </c>
      <c r="P9" s="15">
        <f t="shared" si="4"/>
        <v>0</v>
      </c>
      <c r="R9" s="23"/>
      <c r="S9" s="23"/>
    </row>
    <row r="10" spans="1:19" ht="15" customHeight="1">
      <c r="A10" s="57"/>
      <c r="B10" s="54" t="s">
        <v>358</v>
      </c>
      <c r="C10" s="58" t="s">
        <v>355</v>
      </c>
      <c r="D10" s="269"/>
      <c r="F10" s="55">
        <v>0</v>
      </c>
      <c r="G10" s="15">
        <f t="shared" si="0"/>
        <v>0</v>
      </c>
      <c r="H10" s="18"/>
      <c r="I10" s="55">
        <v>0</v>
      </c>
      <c r="J10" s="15">
        <f t="shared" si="1"/>
        <v>0</v>
      </c>
      <c r="K10" s="18"/>
      <c r="L10" s="55">
        <v>855</v>
      </c>
      <c r="M10" s="15">
        <f t="shared" si="2"/>
        <v>0</v>
      </c>
      <c r="N10" s="18"/>
      <c r="O10" s="55">
        <f t="shared" ref="O10:O17" si="6">SUM(F10,I10,L10)</f>
        <v>855</v>
      </c>
      <c r="P10" s="15">
        <f t="shared" si="4"/>
        <v>0</v>
      </c>
      <c r="R10" s="23"/>
      <c r="S10" s="23"/>
    </row>
    <row r="11" spans="1:19" ht="15" customHeight="1">
      <c r="A11" s="57"/>
      <c r="B11" s="54" t="s">
        <v>359</v>
      </c>
      <c r="C11" s="58" t="s">
        <v>355</v>
      </c>
      <c r="D11" s="269"/>
      <c r="F11" s="55">
        <v>0</v>
      </c>
      <c r="G11" s="15">
        <f t="shared" si="0"/>
        <v>0</v>
      </c>
      <c r="H11" s="18"/>
      <c r="I11" s="55">
        <v>0</v>
      </c>
      <c r="J11" s="15">
        <f t="shared" si="1"/>
        <v>0</v>
      </c>
      <c r="K11" s="18"/>
      <c r="L11" s="55">
        <v>25</v>
      </c>
      <c r="M11" s="15">
        <f t="shared" si="2"/>
        <v>0</v>
      </c>
      <c r="N11" s="18"/>
      <c r="O11" s="55">
        <f t="shared" si="6"/>
        <v>25</v>
      </c>
      <c r="P11" s="15">
        <f t="shared" si="4"/>
        <v>0</v>
      </c>
      <c r="R11" s="23"/>
      <c r="S11" s="23"/>
    </row>
    <row r="12" spans="1:19" ht="15" customHeight="1">
      <c r="A12" s="57"/>
      <c r="B12" s="54" t="s">
        <v>360</v>
      </c>
      <c r="C12" s="58" t="s">
        <v>355</v>
      </c>
      <c r="D12" s="269"/>
      <c r="F12" s="55">
        <v>0</v>
      </c>
      <c r="G12" s="15">
        <f t="shared" si="0"/>
        <v>0</v>
      </c>
      <c r="H12" s="18"/>
      <c r="I12" s="55">
        <v>0</v>
      </c>
      <c r="J12" s="15">
        <f t="shared" si="1"/>
        <v>0</v>
      </c>
      <c r="K12" s="18"/>
      <c r="L12" s="55">
        <v>30</v>
      </c>
      <c r="M12" s="15">
        <f t="shared" si="2"/>
        <v>0</v>
      </c>
      <c r="N12" s="18"/>
      <c r="O12" s="55">
        <f t="shared" si="6"/>
        <v>30</v>
      </c>
      <c r="P12" s="15">
        <f t="shared" si="4"/>
        <v>0</v>
      </c>
      <c r="R12" s="23"/>
      <c r="S12" s="23"/>
    </row>
    <row r="13" spans="1:19" ht="15" customHeight="1">
      <c r="A13" s="57"/>
      <c r="B13" s="54" t="s">
        <v>361</v>
      </c>
      <c r="C13" s="58" t="s">
        <v>355</v>
      </c>
      <c r="D13" s="269"/>
      <c r="F13" s="55">
        <v>0</v>
      </c>
      <c r="G13" s="15">
        <f t="shared" si="0"/>
        <v>0</v>
      </c>
      <c r="H13" s="18"/>
      <c r="I13" s="55">
        <v>0</v>
      </c>
      <c r="J13" s="15">
        <f t="shared" si="1"/>
        <v>0</v>
      </c>
      <c r="K13" s="18"/>
      <c r="L13" s="55">
        <v>35</v>
      </c>
      <c r="M13" s="15">
        <f t="shared" si="2"/>
        <v>0</v>
      </c>
      <c r="N13" s="18"/>
      <c r="O13" s="55">
        <f t="shared" si="6"/>
        <v>35</v>
      </c>
      <c r="P13" s="15">
        <f t="shared" si="4"/>
        <v>0</v>
      </c>
      <c r="R13" s="23"/>
      <c r="S13" s="23"/>
    </row>
    <row r="14" spans="1:19" ht="15" customHeight="1">
      <c r="A14" s="57"/>
      <c r="B14" s="54" t="s">
        <v>362</v>
      </c>
      <c r="C14" s="58" t="s">
        <v>355</v>
      </c>
      <c r="D14" s="269"/>
      <c r="F14" s="55">
        <v>0</v>
      </c>
      <c r="G14" s="15">
        <f t="shared" si="0"/>
        <v>0</v>
      </c>
      <c r="H14" s="18"/>
      <c r="I14" s="55">
        <v>0</v>
      </c>
      <c r="J14" s="15">
        <f t="shared" si="1"/>
        <v>0</v>
      </c>
      <c r="K14" s="18"/>
      <c r="L14" s="55">
        <v>40</v>
      </c>
      <c r="M14" s="15">
        <f t="shared" si="2"/>
        <v>0</v>
      </c>
      <c r="N14" s="18"/>
      <c r="O14" s="55">
        <f t="shared" si="6"/>
        <v>40</v>
      </c>
      <c r="P14" s="15">
        <f t="shared" si="4"/>
        <v>0</v>
      </c>
      <c r="R14" s="23"/>
      <c r="S14" s="23"/>
    </row>
    <row r="15" spans="1:19" ht="15" customHeight="1">
      <c r="A15" s="57"/>
      <c r="B15" s="54" t="s">
        <v>363</v>
      </c>
      <c r="C15" s="58" t="s">
        <v>355</v>
      </c>
      <c r="D15" s="269"/>
      <c r="F15" s="55">
        <v>0</v>
      </c>
      <c r="G15" s="15">
        <f t="shared" si="0"/>
        <v>0</v>
      </c>
      <c r="H15" s="18"/>
      <c r="I15" s="55">
        <v>0</v>
      </c>
      <c r="J15" s="15">
        <f t="shared" si="1"/>
        <v>0</v>
      </c>
      <c r="K15" s="18"/>
      <c r="L15" s="55">
        <v>45</v>
      </c>
      <c r="M15" s="15">
        <f t="shared" si="2"/>
        <v>0</v>
      </c>
      <c r="N15" s="18"/>
      <c r="O15" s="55">
        <f t="shared" si="6"/>
        <v>45</v>
      </c>
      <c r="P15" s="15">
        <f t="shared" si="4"/>
        <v>0</v>
      </c>
      <c r="R15" s="23"/>
      <c r="S15" s="23"/>
    </row>
    <row r="16" spans="1:19" ht="15" customHeight="1">
      <c r="A16" s="57"/>
      <c r="B16" s="54" t="s">
        <v>364</v>
      </c>
      <c r="C16" s="58" t="s">
        <v>355</v>
      </c>
      <c r="D16" s="269"/>
      <c r="F16" s="55">
        <v>0</v>
      </c>
      <c r="G16" s="15">
        <f t="shared" si="0"/>
        <v>0</v>
      </c>
      <c r="H16" s="18"/>
      <c r="I16" s="55">
        <v>0</v>
      </c>
      <c r="J16" s="15">
        <f t="shared" si="1"/>
        <v>0</v>
      </c>
      <c r="K16" s="18"/>
      <c r="L16" s="55">
        <v>50</v>
      </c>
      <c r="M16" s="15">
        <f t="shared" si="2"/>
        <v>0</v>
      </c>
      <c r="N16" s="18"/>
      <c r="O16" s="55">
        <f t="shared" si="6"/>
        <v>50</v>
      </c>
      <c r="P16" s="15">
        <f t="shared" si="4"/>
        <v>0</v>
      </c>
      <c r="R16" s="23"/>
      <c r="S16" s="23"/>
    </row>
    <row r="17" spans="1:19" ht="15" customHeight="1">
      <c r="A17" s="57"/>
      <c r="B17" s="54" t="s">
        <v>365</v>
      </c>
      <c r="C17" s="58" t="s">
        <v>355</v>
      </c>
      <c r="D17" s="269"/>
      <c r="F17" s="55">
        <v>0</v>
      </c>
      <c r="G17" s="15">
        <f t="shared" si="0"/>
        <v>0</v>
      </c>
      <c r="H17" s="18"/>
      <c r="I17" s="55">
        <v>0</v>
      </c>
      <c r="J17" s="15">
        <f t="shared" si="1"/>
        <v>0</v>
      </c>
      <c r="K17" s="18"/>
      <c r="L17" s="55">
        <v>55</v>
      </c>
      <c r="M17" s="15">
        <f t="shared" si="2"/>
        <v>0</v>
      </c>
      <c r="N17" s="18"/>
      <c r="O17" s="55">
        <f t="shared" si="6"/>
        <v>55</v>
      </c>
      <c r="P17" s="15">
        <f t="shared" si="4"/>
        <v>0</v>
      </c>
      <c r="R17" s="23"/>
      <c r="S17" s="23"/>
    </row>
    <row r="18" spans="1:19" ht="15" customHeight="1">
      <c r="A18" s="57"/>
      <c r="B18" s="54"/>
      <c r="C18" s="58"/>
      <c r="D18" s="269"/>
      <c r="F18" s="55"/>
      <c r="G18" s="15"/>
      <c r="H18" s="18"/>
      <c r="I18" s="55"/>
      <c r="J18" s="15"/>
      <c r="K18" s="18"/>
      <c r="L18" s="55"/>
      <c r="M18" s="15"/>
      <c r="N18" s="18"/>
      <c r="O18" s="55"/>
      <c r="P18" s="15"/>
      <c r="R18" s="23"/>
      <c r="S18" s="23"/>
    </row>
    <row r="19" spans="1:19" ht="48.75" customHeight="1">
      <c r="A19" s="75" t="s">
        <v>366</v>
      </c>
      <c r="B19" s="131" t="s">
        <v>367</v>
      </c>
      <c r="C19" s="58"/>
      <c r="D19" s="269"/>
      <c r="F19" s="79"/>
      <c r="G19" s="79"/>
      <c r="H19" s="18"/>
      <c r="I19" s="79"/>
      <c r="J19" s="79"/>
      <c r="K19" s="18"/>
      <c r="L19" s="79"/>
      <c r="M19" s="79"/>
      <c r="N19" s="18"/>
      <c r="O19" s="79"/>
      <c r="P19" s="79"/>
      <c r="R19" s="23"/>
      <c r="S19" s="23"/>
    </row>
    <row r="20" spans="1:19" ht="15" customHeight="1">
      <c r="A20" s="57"/>
      <c r="B20" s="54" t="s">
        <v>368</v>
      </c>
      <c r="C20" s="58" t="s">
        <v>369</v>
      </c>
      <c r="D20" s="269"/>
      <c r="F20" s="55">
        <v>10</v>
      </c>
      <c r="G20" s="15">
        <f t="shared" ref="G20" si="7">SUM(F20*$D20)</f>
        <v>0</v>
      </c>
      <c r="H20" s="18"/>
      <c r="I20" s="55">
        <v>11</v>
      </c>
      <c r="J20" s="15">
        <f t="shared" ref="J20" si="8">SUM(I20*$D20)</f>
        <v>0</v>
      </c>
      <c r="K20" s="18"/>
      <c r="L20" s="55">
        <v>24</v>
      </c>
      <c r="M20" s="15">
        <f t="shared" ref="M20" si="9">SUM(L20*$D20)</f>
        <v>0</v>
      </c>
      <c r="N20" s="18"/>
      <c r="O20" s="55">
        <f t="shared" ref="O20" si="10">SUM(F20,I20,L20)</f>
        <v>45</v>
      </c>
      <c r="P20" s="15">
        <f t="shared" ref="P20" si="11">SUM(O20*$D20)</f>
        <v>0</v>
      </c>
      <c r="R20" s="23"/>
      <c r="S20" s="23"/>
    </row>
    <row r="21" spans="1:19" ht="15" customHeight="1">
      <c r="A21" s="57"/>
      <c r="B21" s="54"/>
      <c r="C21" s="58"/>
      <c r="D21" s="269"/>
      <c r="F21" s="55"/>
      <c r="G21" s="15"/>
      <c r="H21" s="18"/>
      <c r="I21" s="55"/>
      <c r="J21" s="15"/>
      <c r="K21" s="18"/>
      <c r="L21" s="55"/>
      <c r="M21" s="15"/>
      <c r="N21" s="18"/>
      <c r="O21" s="55"/>
      <c r="P21" s="15"/>
      <c r="R21" s="23"/>
      <c r="S21" s="23"/>
    </row>
    <row r="22" spans="1:19" ht="30" customHeight="1">
      <c r="A22" s="75" t="s">
        <v>370</v>
      </c>
      <c r="B22" s="131" t="s">
        <v>371</v>
      </c>
      <c r="C22" s="58"/>
      <c r="D22" s="266"/>
      <c r="E22" s="18"/>
      <c r="F22" s="55"/>
      <c r="G22" s="17"/>
      <c r="H22" s="18"/>
      <c r="I22" s="55"/>
      <c r="J22" s="17"/>
      <c r="K22" s="18"/>
      <c r="L22" s="55"/>
      <c r="M22" s="17"/>
      <c r="N22" s="18"/>
      <c r="O22" s="55"/>
      <c r="P22" s="17"/>
      <c r="R22" s="23"/>
      <c r="S22" s="23"/>
    </row>
    <row r="23" spans="1:19" ht="15" customHeight="1">
      <c r="A23" s="166"/>
      <c r="B23" s="131" t="s">
        <v>372</v>
      </c>
      <c r="C23" s="59"/>
      <c r="D23" s="268"/>
      <c r="E23" s="18"/>
      <c r="F23" s="55"/>
      <c r="G23" s="15"/>
      <c r="H23" s="18"/>
      <c r="I23" s="55"/>
      <c r="J23" s="15"/>
      <c r="K23" s="18"/>
      <c r="L23" s="55"/>
      <c r="M23" s="15"/>
      <c r="N23" s="18"/>
      <c r="O23" s="55"/>
      <c r="P23" s="15"/>
      <c r="R23" s="23"/>
      <c r="S23" s="23"/>
    </row>
    <row r="24" spans="1:19" ht="15" customHeight="1">
      <c r="A24" s="75"/>
      <c r="B24" s="58" t="s">
        <v>373</v>
      </c>
      <c r="C24" s="58" t="s">
        <v>142</v>
      </c>
      <c r="D24" s="266"/>
      <c r="E24" s="18"/>
      <c r="F24" s="55">
        <v>32</v>
      </c>
      <c r="G24" s="15">
        <f t="shared" ref="G24:G25" si="12">SUM(F24*$D24)</f>
        <v>0</v>
      </c>
      <c r="H24" s="18"/>
      <c r="I24" s="55">
        <v>36</v>
      </c>
      <c r="J24" s="15">
        <f t="shared" ref="J24:J25" si="13">SUM(I24*$D24)</f>
        <v>0</v>
      </c>
      <c r="K24" s="18"/>
      <c r="L24" s="55">
        <v>72</v>
      </c>
      <c r="M24" s="15">
        <f t="shared" ref="M24:M25" si="14">SUM(L24*$D24)</f>
        <v>0</v>
      </c>
      <c r="N24" s="18"/>
      <c r="O24" s="55">
        <f t="shared" ref="O24:O25" si="15">SUM(F24,I24,L24)</f>
        <v>140</v>
      </c>
      <c r="P24" s="15">
        <f t="shared" ref="P24:P25" si="16">SUM(O24*$D24)</f>
        <v>0</v>
      </c>
      <c r="R24" s="23"/>
      <c r="S24" s="23"/>
    </row>
    <row r="25" spans="1:19" ht="15" customHeight="1">
      <c r="A25" s="75"/>
      <c r="B25" s="58" t="s">
        <v>374</v>
      </c>
      <c r="C25" s="58" t="s">
        <v>142</v>
      </c>
      <c r="D25" s="266"/>
      <c r="E25" s="18"/>
      <c r="F25" s="55">
        <v>12</v>
      </c>
      <c r="G25" s="15">
        <f t="shared" si="12"/>
        <v>0</v>
      </c>
      <c r="H25" s="18"/>
      <c r="I25" s="55">
        <v>15</v>
      </c>
      <c r="J25" s="15">
        <f t="shared" si="13"/>
        <v>0</v>
      </c>
      <c r="K25" s="18"/>
      <c r="L25" s="55">
        <v>29</v>
      </c>
      <c r="M25" s="15">
        <f t="shared" si="14"/>
        <v>0</v>
      </c>
      <c r="N25" s="18"/>
      <c r="O25" s="55">
        <f t="shared" si="15"/>
        <v>56</v>
      </c>
      <c r="P25" s="15">
        <f t="shared" si="16"/>
        <v>0</v>
      </c>
      <c r="R25" s="23"/>
      <c r="S25" s="23"/>
    </row>
    <row r="26" spans="1:19" s="135" customFormat="1" ht="15" customHeight="1">
      <c r="A26" s="143"/>
      <c r="B26" s="140"/>
      <c r="C26" s="141"/>
      <c r="D26" s="271"/>
      <c r="F26" s="134"/>
      <c r="G26" s="214"/>
      <c r="H26" s="215"/>
      <c r="I26" s="134"/>
      <c r="J26" s="214"/>
      <c r="K26" s="215"/>
      <c r="L26" s="134"/>
      <c r="M26" s="214"/>
      <c r="N26" s="215"/>
      <c r="O26" s="134"/>
      <c r="P26" s="214"/>
      <c r="R26" s="23"/>
      <c r="S26" s="23"/>
    </row>
    <row r="27" spans="1:19" s="135" customFormat="1" ht="15" customHeight="1" thickBot="1">
      <c r="A27" s="384"/>
      <c r="B27" s="385"/>
      <c r="C27" s="386"/>
      <c r="D27" s="387"/>
      <c r="F27" s="134"/>
      <c r="G27" s="214"/>
      <c r="H27" s="215"/>
      <c r="I27" s="134"/>
      <c r="J27" s="214"/>
      <c r="K27" s="215"/>
      <c r="L27" s="134"/>
      <c r="M27" s="214"/>
      <c r="N27" s="215"/>
      <c r="O27" s="134"/>
      <c r="P27" s="214"/>
      <c r="R27" s="23"/>
      <c r="S27" s="23"/>
    </row>
    <row r="28" spans="1:19" ht="27" customHeight="1" thickBot="1">
      <c r="A28" s="348" t="s">
        <v>375</v>
      </c>
      <c r="B28" s="347"/>
      <c r="C28" s="347"/>
      <c r="D28" s="349"/>
      <c r="F28" s="60"/>
      <c r="G28" s="63">
        <f>SUM(G5:G27)</f>
        <v>0</v>
      </c>
      <c r="I28" s="60"/>
      <c r="J28" s="63">
        <f>SUM(J5:J27)</f>
        <v>0</v>
      </c>
      <c r="L28" s="60"/>
      <c r="M28" s="63">
        <f>SUM(M5:M27)</f>
        <v>0</v>
      </c>
      <c r="O28" s="60"/>
      <c r="P28" s="63">
        <f>SUM(P5:P27)</f>
        <v>0</v>
      </c>
      <c r="R28" s="23"/>
      <c r="S28" s="23"/>
    </row>
  </sheetData>
  <sheetProtection selectLockedCells="1"/>
  <mergeCells count="8">
    <mergeCell ref="O2:P2"/>
    <mergeCell ref="A28:D28"/>
    <mergeCell ref="A2:A3"/>
    <mergeCell ref="B2:B3"/>
    <mergeCell ref="C2:C3"/>
    <mergeCell ref="L2:M2"/>
    <mergeCell ref="I2:J2"/>
    <mergeCell ref="F2:G2"/>
  </mergeCells>
  <printOptions gridLines="1"/>
  <pageMargins left="0.70866141732283505" right="0" top="0.74803149606299202" bottom="0.74803149606299202" header="0.118110236220472" footer="0.118110236220472"/>
  <pageSetup paperSize="9" scale="55" fitToHeight="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3">
    <tabColor rgb="FF99CC00"/>
  </sheetPr>
  <dimension ref="A1:Q79"/>
  <sheetViews>
    <sheetView zoomScale="80" zoomScaleNormal="80" zoomScalePageLayoutView="80" workbookViewId="0">
      <pane ySplit="3" topLeftCell="A58" activePane="bottomLeft" state="frozen"/>
      <selection pane="bottomLeft" activeCell="D17" sqref="D17"/>
    </sheetView>
  </sheetViews>
  <sheetFormatPr defaultColWidth="8.85546875" defaultRowHeight="11.25"/>
  <cols>
    <col min="1" max="1" width="9.7109375" style="1" customWidth="1"/>
    <col min="2" max="2" width="50.42578125" style="1" customWidth="1"/>
    <col min="3" max="3" width="13.28515625" style="1" customWidth="1"/>
    <col min="4" max="4" width="13.2851562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6" width="16.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O1" s="7"/>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F3" s="67" t="s">
        <v>113</v>
      </c>
      <c r="G3" s="67" t="s">
        <v>38</v>
      </c>
      <c r="I3" s="67" t="s">
        <v>113</v>
      </c>
      <c r="J3" s="67" t="s">
        <v>38</v>
      </c>
      <c r="L3" s="67" t="s">
        <v>113</v>
      </c>
      <c r="M3" s="67" t="s">
        <v>38</v>
      </c>
      <c r="O3" s="67" t="s">
        <v>113</v>
      </c>
      <c r="P3" s="67" t="s">
        <v>38</v>
      </c>
    </row>
    <row r="4" spans="1:17" ht="30" customHeight="1" thickBot="1">
      <c r="A4" s="388" t="s">
        <v>64</v>
      </c>
      <c r="B4" s="37" t="s">
        <v>376</v>
      </c>
      <c r="C4" s="225"/>
      <c r="D4" s="232"/>
      <c r="F4" s="74"/>
      <c r="G4" s="73"/>
      <c r="H4" s="11"/>
      <c r="I4" s="367"/>
      <c r="J4" s="368"/>
      <c r="L4" s="367"/>
      <c r="M4" s="368"/>
      <c r="O4" s="367"/>
      <c r="P4" s="368"/>
    </row>
    <row r="5" spans="1:17" ht="15" customHeight="1">
      <c r="A5" s="50"/>
      <c r="B5" s="51"/>
      <c r="C5" s="49"/>
      <c r="D5" s="267"/>
      <c r="F5" s="389"/>
      <c r="G5" s="390"/>
      <c r="H5" s="11"/>
      <c r="I5" s="389"/>
      <c r="J5" s="390"/>
      <c r="K5" s="18"/>
      <c r="L5" s="389"/>
      <c r="M5" s="390"/>
      <c r="N5" s="18"/>
      <c r="O5" s="389"/>
      <c r="P5" s="390"/>
    </row>
    <row r="6" spans="1:17" ht="15" customHeight="1">
      <c r="A6" s="98" t="s">
        <v>377</v>
      </c>
      <c r="B6" s="88" t="s">
        <v>378</v>
      </c>
      <c r="C6" s="58" t="s">
        <v>121</v>
      </c>
      <c r="D6" s="269"/>
      <c r="E6" s="18"/>
      <c r="F6" s="55">
        <v>6</v>
      </c>
      <c r="G6" s="15">
        <f t="shared" ref="G6" si="0">SUM(F6*$D6)</f>
        <v>0</v>
      </c>
      <c r="H6" s="16"/>
      <c r="I6" s="55">
        <v>9</v>
      </c>
      <c r="J6" s="15">
        <f t="shared" ref="J6" si="1">SUM(I6*$D6)</f>
        <v>0</v>
      </c>
      <c r="K6" s="18"/>
      <c r="L6" s="55">
        <v>51</v>
      </c>
      <c r="M6" s="15">
        <f t="shared" ref="M6" si="2">SUM(L6*$D6)</f>
        <v>0</v>
      </c>
      <c r="N6" s="18"/>
      <c r="O6" s="55">
        <f>SUM(F6,I6,L6)</f>
        <v>66</v>
      </c>
      <c r="P6" s="15">
        <f t="shared" ref="P6" si="3">SUM(O6*$D6)</f>
        <v>0</v>
      </c>
    </row>
    <row r="7" spans="1:17" ht="15" customHeight="1">
      <c r="A7" s="98" t="s">
        <v>379</v>
      </c>
      <c r="B7" s="88" t="s">
        <v>380</v>
      </c>
      <c r="C7" s="58"/>
      <c r="D7" s="269"/>
      <c r="E7" s="18"/>
      <c r="F7" s="391"/>
      <c r="G7" s="56"/>
      <c r="H7" s="11"/>
      <c r="I7" s="391"/>
      <c r="J7" s="56"/>
      <c r="K7" s="18"/>
      <c r="L7" s="391"/>
      <c r="M7" s="56"/>
      <c r="N7" s="18"/>
      <c r="O7" s="391"/>
      <c r="P7" s="56"/>
    </row>
    <row r="8" spans="1:17" ht="15" customHeight="1">
      <c r="A8" s="62"/>
      <c r="B8" s="54" t="s">
        <v>381</v>
      </c>
      <c r="C8" s="58" t="s">
        <v>121</v>
      </c>
      <c r="D8" s="269"/>
      <c r="E8" s="18"/>
      <c r="F8" s="55">
        <v>6</v>
      </c>
      <c r="G8" s="15">
        <f t="shared" ref="G8:G17" si="4">SUM(F8*$D8)</f>
        <v>0</v>
      </c>
      <c r="H8" s="16"/>
      <c r="I8" s="55">
        <v>9</v>
      </c>
      <c r="J8" s="15">
        <f t="shared" ref="J8:J17" si="5">SUM(I8*$D8)</f>
        <v>0</v>
      </c>
      <c r="K8" s="18"/>
      <c r="L8" s="55">
        <v>51</v>
      </c>
      <c r="M8" s="15">
        <f t="shared" ref="M8:M17" si="6">SUM(L8*$D8)</f>
        <v>0</v>
      </c>
      <c r="N8" s="18"/>
      <c r="O8" s="55">
        <f t="shared" ref="O8:O17" si="7">SUM(F8,I8,L8)</f>
        <v>66</v>
      </c>
      <c r="P8" s="15">
        <f t="shared" ref="P8:P17" si="8">SUM(O8*$D8)</f>
        <v>0</v>
      </c>
    </row>
    <row r="9" spans="1:17" ht="15" customHeight="1">
      <c r="A9" s="62"/>
      <c r="B9" s="54" t="s">
        <v>382</v>
      </c>
      <c r="C9" s="58" t="s">
        <v>121</v>
      </c>
      <c r="D9" s="269"/>
      <c r="E9" s="18"/>
      <c r="F9" s="55">
        <v>6</v>
      </c>
      <c r="G9" s="15">
        <f t="shared" si="4"/>
        <v>0</v>
      </c>
      <c r="H9" s="16"/>
      <c r="I9" s="55">
        <v>9</v>
      </c>
      <c r="J9" s="15">
        <f t="shared" si="5"/>
        <v>0</v>
      </c>
      <c r="K9" s="18"/>
      <c r="L9" s="55">
        <v>51</v>
      </c>
      <c r="M9" s="15">
        <f t="shared" si="6"/>
        <v>0</v>
      </c>
      <c r="N9" s="18"/>
      <c r="O9" s="55">
        <f t="shared" si="7"/>
        <v>66</v>
      </c>
      <c r="P9" s="15">
        <f t="shared" si="8"/>
        <v>0</v>
      </c>
    </row>
    <row r="10" spans="1:17" ht="15" customHeight="1">
      <c r="A10" s="62"/>
      <c r="B10" s="54" t="s">
        <v>383</v>
      </c>
      <c r="C10" s="58" t="s">
        <v>121</v>
      </c>
      <c r="D10" s="269"/>
      <c r="E10" s="18"/>
      <c r="F10" s="55">
        <v>6</v>
      </c>
      <c r="G10" s="15">
        <f t="shared" si="4"/>
        <v>0</v>
      </c>
      <c r="H10" s="16"/>
      <c r="I10" s="55">
        <v>9</v>
      </c>
      <c r="J10" s="15">
        <f t="shared" si="5"/>
        <v>0</v>
      </c>
      <c r="K10" s="18"/>
      <c r="L10" s="55">
        <v>51</v>
      </c>
      <c r="M10" s="15">
        <f t="shared" si="6"/>
        <v>0</v>
      </c>
      <c r="N10" s="18"/>
      <c r="O10" s="55">
        <f t="shared" si="7"/>
        <v>66</v>
      </c>
      <c r="P10" s="15">
        <f t="shared" si="8"/>
        <v>0</v>
      </c>
    </row>
    <row r="11" spans="1:17" ht="15" customHeight="1">
      <c r="A11" s="62"/>
      <c r="B11" s="54" t="s">
        <v>384</v>
      </c>
      <c r="C11" s="58" t="s">
        <v>121</v>
      </c>
      <c r="D11" s="269"/>
      <c r="E11" s="18"/>
      <c r="F11" s="55">
        <v>6</v>
      </c>
      <c r="G11" s="15">
        <f t="shared" si="4"/>
        <v>0</v>
      </c>
      <c r="H11" s="16"/>
      <c r="I11" s="55">
        <v>9</v>
      </c>
      <c r="J11" s="15">
        <f t="shared" si="5"/>
        <v>0</v>
      </c>
      <c r="K11" s="18"/>
      <c r="L11" s="55">
        <v>51</v>
      </c>
      <c r="M11" s="15">
        <f t="shared" si="6"/>
        <v>0</v>
      </c>
      <c r="N11" s="18"/>
      <c r="O11" s="55">
        <f t="shared" si="7"/>
        <v>66</v>
      </c>
      <c r="P11" s="15">
        <f t="shared" si="8"/>
        <v>0</v>
      </c>
    </row>
    <row r="12" spans="1:17" ht="15" customHeight="1">
      <c r="A12" s="62"/>
      <c r="B12" s="54" t="s">
        <v>385</v>
      </c>
      <c r="C12" s="58" t="s">
        <v>121</v>
      </c>
      <c r="D12" s="269"/>
      <c r="E12" s="18"/>
      <c r="F12" s="55">
        <v>6</v>
      </c>
      <c r="G12" s="15">
        <f t="shared" si="4"/>
        <v>0</v>
      </c>
      <c r="H12" s="16"/>
      <c r="I12" s="55">
        <v>9</v>
      </c>
      <c r="J12" s="15">
        <f t="shared" si="5"/>
        <v>0</v>
      </c>
      <c r="K12" s="18"/>
      <c r="L12" s="55">
        <v>51</v>
      </c>
      <c r="M12" s="15">
        <f t="shared" si="6"/>
        <v>0</v>
      </c>
      <c r="N12" s="18"/>
      <c r="O12" s="55">
        <f t="shared" si="7"/>
        <v>66</v>
      </c>
      <c r="P12" s="15">
        <f t="shared" si="8"/>
        <v>0</v>
      </c>
    </row>
    <row r="13" spans="1:17" ht="15" customHeight="1">
      <c r="A13" s="62"/>
      <c r="B13" s="54" t="s">
        <v>386</v>
      </c>
      <c r="C13" s="58" t="s">
        <v>121</v>
      </c>
      <c r="D13" s="269"/>
      <c r="E13" s="18"/>
      <c r="F13" s="55">
        <v>6</v>
      </c>
      <c r="G13" s="15">
        <f t="shared" si="4"/>
        <v>0</v>
      </c>
      <c r="H13" s="16"/>
      <c r="I13" s="55">
        <v>9</v>
      </c>
      <c r="J13" s="15">
        <f t="shared" si="5"/>
        <v>0</v>
      </c>
      <c r="K13" s="18"/>
      <c r="L13" s="55">
        <v>51</v>
      </c>
      <c r="M13" s="15">
        <f t="shared" si="6"/>
        <v>0</v>
      </c>
      <c r="N13" s="18"/>
      <c r="O13" s="55">
        <f t="shared" si="7"/>
        <v>66</v>
      </c>
      <c r="P13" s="15">
        <f t="shared" si="8"/>
        <v>0</v>
      </c>
    </row>
    <row r="14" spans="1:17" ht="15" customHeight="1">
      <c r="A14" s="62"/>
      <c r="B14" s="54" t="s">
        <v>387</v>
      </c>
      <c r="C14" s="58" t="s">
        <v>121</v>
      </c>
      <c r="D14" s="269"/>
      <c r="E14" s="18"/>
      <c r="F14" s="55">
        <v>6</v>
      </c>
      <c r="G14" s="15">
        <f t="shared" si="4"/>
        <v>0</v>
      </c>
      <c r="H14" s="16"/>
      <c r="I14" s="55">
        <v>9</v>
      </c>
      <c r="J14" s="15">
        <f t="shared" si="5"/>
        <v>0</v>
      </c>
      <c r="K14" s="18"/>
      <c r="L14" s="55">
        <v>51</v>
      </c>
      <c r="M14" s="15">
        <f t="shared" si="6"/>
        <v>0</v>
      </c>
      <c r="N14" s="18"/>
      <c r="O14" s="55">
        <f t="shared" si="7"/>
        <v>66</v>
      </c>
      <c r="P14" s="15">
        <f t="shared" si="8"/>
        <v>0</v>
      </c>
    </row>
    <row r="15" spans="1:17" ht="15" customHeight="1">
      <c r="A15" s="62"/>
      <c r="B15" s="54" t="s">
        <v>388</v>
      </c>
      <c r="C15" s="58" t="s">
        <v>121</v>
      </c>
      <c r="D15" s="269"/>
      <c r="E15" s="18"/>
      <c r="F15" s="55">
        <v>6</v>
      </c>
      <c r="G15" s="15">
        <f t="shared" si="4"/>
        <v>0</v>
      </c>
      <c r="H15" s="16"/>
      <c r="I15" s="55">
        <v>9</v>
      </c>
      <c r="J15" s="15">
        <f t="shared" si="5"/>
        <v>0</v>
      </c>
      <c r="K15" s="18"/>
      <c r="L15" s="55">
        <v>51</v>
      </c>
      <c r="M15" s="15">
        <f t="shared" si="6"/>
        <v>0</v>
      </c>
      <c r="N15" s="18"/>
      <c r="O15" s="55">
        <f t="shared" si="7"/>
        <v>66</v>
      </c>
      <c r="P15" s="15">
        <f t="shared" si="8"/>
        <v>0</v>
      </c>
    </row>
    <row r="16" spans="1:17" ht="15" customHeight="1">
      <c r="A16" s="62"/>
      <c r="B16" s="54" t="s">
        <v>389</v>
      </c>
      <c r="C16" s="58" t="s">
        <v>121</v>
      </c>
      <c r="D16" s="269"/>
      <c r="E16" s="18"/>
      <c r="F16" s="55">
        <v>6</v>
      </c>
      <c r="G16" s="15">
        <f t="shared" si="4"/>
        <v>0</v>
      </c>
      <c r="H16" s="16"/>
      <c r="I16" s="55">
        <v>9</v>
      </c>
      <c r="J16" s="15">
        <f t="shared" si="5"/>
        <v>0</v>
      </c>
      <c r="K16" s="18"/>
      <c r="L16" s="55">
        <v>51</v>
      </c>
      <c r="M16" s="15">
        <f t="shared" si="6"/>
        <v>0</v>
      </c>
      <c r="N16" s="18"/>
      <c r="O16" s="55">
        <f t="shared" si="7"/>
        <v>66</v>
      </c>
      <c r="P16" s="15">
        <f t="shared" si="8"/>
        <v>0</v>
      </c>
    </row>
    <row r="17" spans="1:16" ht="15" customHeight="1">
      <c r="A17" s="62"/>
      <c r="B17" s="54" t="s">
        <v>390</v>
      </c>
      <c r="C17" s="58" t="s">
        <v>121</v>
      </c>
      <c r="D17" s="269"/>
      <c r="E17" s="18"/>
      <c r="F17" s="55">
        <v>6</v>
      </c>
      <c r="G17" s="15">
        <f t="shared" si="4"/>
        <v>0</v>
      </c>
      <c r="H17" s="16"/>
      <c r="I17" s="55">
        <v>9</v>
      </c>
      <c r="J17" s="15">
        <f t="shared" si="5"/>
        <v>0</v>
      </c>
      <c r="K17" s="18"/>
      <c r="L17" s="55">
        <v>51</v>
      </c>
      <c r="M17" s="15">
        <f t="shared" si="6"/>
        <v>0</v>
      </c>
      <c r="N17" s="18"/>
      <c r="O17" s="55">
        <f t="shared" si="7"/>
        <v>66</v>
      </c>
      <c r="P17" s="15">
        <f t="shared" si="8"/>
        <v>0</v>
      </c>
    </row>
    <row r="18" spans="1:16" ht="30" customHeight="1">
      <c r="A18" s="98" t="s">
        <v>391</v>
      </c>
      <c r="B18" s="88" t="s">
        <v>392</v>
      </c>
      <c r="C18" s="58"/>
      <c r="D18" s="269"/>
      <c r="E18" s="18"/>
      <c r="F18" s="391"/>
      <c r="G18" s="56"/>
      <c r="H18" s="16"/>
      <c r="I18" s="391"/>
      <c r="J18" s="56"/>
      <c r="K18" s="18"/>
      <c r="L18" s="391"/>
      <c r="M18" s="56"/>
      <c r="N18" s="18"/>
      <c r="O18" s="391"/>
      <c r="P18" s="56"/>
    </row>
    <row r="19" spans="1:16" ht="15" customHeight="1">
      <c r="A19" s="62"/>
      <c r="B19" s="54" t="s">
        <v>393</v>
      </c>
      <c r="C19" s="58" t="s">
        <v>394</v>
      </c>
      <c r="D19" s="269"/>
      <c r="E19" s="18"/>
      <c r="F19" s="55">
        <v>120</v>
      </c>
      <c r="G19" s="15">
        <f t="shared" ref="G19:G20" si="9">SUM(F19*$D19)</f>
        <v>0</v>
      </c>
      <c r="H19" s="16"/>
      <c r="I19" s="55">
        <v>180</v>
      </c>
      <c r="J19" s="15">
        <f t="shared" ref="J19:J20" si="10">SUM(I19*$D19)</f>
        <v>0</v>
      </c>
      <c r="K19" s="18"/>
      <c r="L19" s="55">
        <v>860</v>
      </c>
      <c r="M19" s="15">
        <f t="shared" ref="M19:M20" si="11">SUM(L19*$D19)</f>
        <v>0</v>
      </c>
      <c r="N19" s="18"/>
      <c r="O19" s="55">
        <f t="shared" ref="O19:O20" si="12">SUM(F19,I19,L19)</f>
        <v>1160</v>
      </c>
      <c r="P19" s="15">
        <f t="shared" ref="P19:P20" si="13">SUM(O19*$D19)</f>
        <v>0</v>
      </c>
    </row>
    <row r="20" spans="1:16" ht="15" customHeight="1">
      <c r="A20" s="62"/>
      <c r="B20" s="54" t="s">
        <v>395</v>
      </c>
      <c r="C20" s="58" t="s">
        <v>394</v>
      </c>
      <c r="D20" s="269"/>
      <c r="E20" s="18"/>
      <c r="F20" s="55">
        <v>12</v>
      </c>
      <c r="G20" s="15">
        <f t="shared" si="9"/>
        <v>0</v>
      </c>
      <c r="H20" s="16"/>
      <c r="I20" s="55">
        <v>18</v>
      </c>
      <c r="J20" s="15">
        <f t="shared" si="10"/>
        <v>0</v>
      </c>
      <c r="K20" s="18"/>
      <c r="L20" s="55">
        <v>86</v>
      </c>
      <c r="M20" s="15">
        <f t="shared" si="11"/>
        <v>0</v>
      </c>
      <c r="N20" s="18"/>
      <c r="O20" s="55">
        <f t="shared" si="12"/>
        <v>116</v>
      </c>
      <c r="P20" s="15">
        <f t="shared" si="13"/>
        <v>0</v>
      </c>
    </row>
    <row r="21" spans="1:16" ht="15" customHeight="1">
      <c r="A21" s="62"/>
      <c r="B21" s="54" t="s">
        <v>396</v>
      </c>
      <c r="C21" s="58" t="s">
        <v>397</v>
      </c>
      <c r="D21" s="269"/>
      <c r="E21" s="18"/>
      <c r="F21" s="55">
        <v>18</v>
      </c>
      <c r="G21" s="15">
        <f t="shared" ref="G21" si="14">SUM(F21*$D21)</f>
        <v>0</v>
      </c>
      <c r="H21" s="16"/>
      <c r="I21" s="55">
        <v>27</v>
      </c>
      <c r="J21" s="15">
        <f t="shared" ref="J21" si="15">SUM(I21*$D21)</f>
        <v>0</v>
      </c>
      <c r="K21" s="18"/>
      <c r="L21" s="55">
        <v>153</v>
      </c>
      <c r="M21" s="15">
        <f t="shared" ref="M21" si="16">SUM(L21*$D21)</f>
        <v>0</v>
      </c>
      <c r="N21" s="18"/>
      <c r="O21" s="55">
        <f t="shared" ref="O21" si="17">SUM(F21,I21,L21)</f>
        <v>198</v>
      </c>
      <c r="P21" s="15">
        <f t="shared" ref="P21" si="18">SUM(O21*$D21)</f>
        <v>0</v>
      </c>
    </row>
    <row r="22" spans="1:16" ht="30" customHeight="1">
      <c r="A22" s="98" t="s">
        <v>398</v>
      </c>
      <c r="B22" s="88" t="s">
        <v>399</v>
      </c>
      <c r="C22" s="58"/>
      <c r="D22" s="269"/>
      <c r="E22" s="18"/>
      <c r="F22" s="391"/>
      <c r="G22" s="56"/>
      <c r="H22" s="16"/>
      <c r="I22" s="391"/>
      <c r="J22" s="56"/>
      <c r="K22" s="18"/>
      <c r="L22" s="391"/>
      <c r="M22" s="56"/>
      <c r="N22" s="18"/>
      <c r="O22" s="391"/>
      <c r="P22" s="56"/>
    </row>
    <row r="23" spans="1:16" ht="15" customHeight="1">
      <c r="A23" s="62"/>
      <c r="B23" s="54" t="s">
        <v>400</v>
      </c>
      <c r="C23" s="58" t="s">
        <v>121</v>
      </c>
      <c r="D23" s="269"/>
      <c r="E23" s="18"/>
      <c r="F23" s="55">
        <v>6</v>
      </c>
      <c r="G23" s="15">
        <f t="shared" ref="G23:G68" si="19">SUM(F23*$D23)</f>
        <v>0</v>
      </c>
      <c r="H23" s="16"/>
      <c r="I23" s="55">
        <v>9</v>
      </c>
      <c r="J23" s="15">
        <f t="shared" ref="J23:J68" si="20">SUM(I23*$D23)</f>
        <v>0</v>
      </c>
      <c r="K23" s="18"/>
      <c r="L23" s="55">
        <v>51</v>
      </c>
      <c r="M23" s="15">
        <f t="shared" ref="M23:M68" si="21">SUM(L23*$D23)</f>
        <v>0</v>
      </c>
      <c r="N23" s="18"/>
      <c r="O23" s="55">
        <f t="shared" ref="O23:O68" si="22">SUM(F23,I23,L23)</f>
        <v>66</v>
      </c>
      <c r="P23" s="15">
        <f t="shared" ref="P23:P68" si="23">SUM(O23*$D23)</f>
        <v>0</v>
      </c>
    </row>
    <row r="24" spans="1:16" ht="15" customHeight="1">
      <c r="A24" s="62"/>
      <c r="B24" s="54" t="s">
        <v>401</v>
      </c>
      <c r="C24" s="58" t="s">
        <v>121</v>
      </c>
      <c r="D24" s="269"/>
      <c r="E24" s="18"/>
      <c r="F24" s="55">
        <v>6</v>
      </c>
      <c r="G24" s="15">
        <f t="shared" si="19"/>
        <v>0</v>
      </c>
      <c r="H24" s="16"/>
      <c r="I24" s="55">
        <v>9</v>
      </c>
      <c r="J24" s="15">
        <f t="shared" si="20"/>
        <v>0</v>
      </c>
      <c r="K24" s="18"/>
      <c r="L24" s="55">
        <v>51</v>
      </c>
      <c r="M24" s="15">
        <f t="shared" si="21"/>
        <v>0</v>
      </c>
      <c r="N24" s="18"/>
      <c r="O24" s="55">
        <f t="shared" si="22"/>
        <v>66</v>
      </c>
      <c r="P24" s="15">
        <f t="shared" si="23"/>
        <v>0</v>
      </c>
    </row>
    <row r="25" spans="1:16" ht="15" customHeight="1">
      <c r="A25" s="62"/>
      <c r="B25" s="54" t="s">
        <v>402</v>
      </c>
      <c r="C25" s="58" t="s">
        <v>121</v>
      </c>
      <c r="D25" s="269"/>
      <c r="E25" s="18"/>
      <c r="F25" s="55">
        <v>6</v>
      </c>
      <c r="G25" s="15">
        <f t="shared" si="19"/>
        <v>0</v>
      </c>
      <c r="H25" s="16"/>
      <c r="I25" s="55">
        <v>9</v>
      </c>
      <c r="J25" s="15">
        <f t="shared" si="20"/>
        <v>0</v>
      </c>
      <c r="K25" s="18"/>
      <c r="L25" s="55">
        <v>51</v>
      </c>
      <c r="M25" s="15">
        <f t="shared" si="21"/>
        <v>0</v>
      </c>
      <c r="N25" s="18"/>
      <c r="O25" s="55">
        <f t="shared" si="22"/>
        <v>66</v>
      </c>
      <c r="P25" s="15">
        <f t="shared" si="23"/>
        <v>0</v>
      </c>
    </row>
    <row r="26" spans="1:16" ht="15" customHeight="1">
      <c r="A26" s="62"/>
      <c r="B26" s="54" t="s">
        <v>403</v>
      </c>
      <c r="C26" s="58" t="s">
        <v>121</v>
      </c>
      <c r="D26" s="269"/>
      <c r="E26" s="18"/>
      <c r="F26" s="55">
        <v>6</v>
      </c>
      <c r="G26" s="15">
        <f t="shared" si="19"/>
        <v>0</v>
      </c>
      <c r="H26" s="16"/>
      <c r="I26" s="55">
        <v>9</v>
      </c>
      <c r="J26" s="15">
        <f t="shared" si="20"/>
        <v>0</v>
      </c>
      <c r="K26" s="18"/>
      <c r="L26" s="55">
        <v>51</v>
      </c>
      <c r="M26" s="15">
        <f t="shared" si="21"/>
        <v>0</v>
      </c>
      <c r="N26" s="18"/>
      <c r="O26" s="55">
        <f t="shared" si="22"/>
        <v>66</v>
      </c>
      <c r="P26" s="15">
        <f t="shared" si="23"/>
        <v>0</v>
      </c>
    </row>
    <row r="27" spans="1:16" ht="15" customHeight="1">
      <c r="A27" s="62"/>
      <c r="B27" s="54" t="s">
        <v>404</v>
      </c>
      <c r="C27" s="58" t="s">
        <v>121</v>
      </c>
      <c r="D27" s="269"/>
      <c r="E27" s="18"/>
      <c r="F27" s="55">
        <v>6</v>
      </c>
      <c r="G27" s="15">
        <f t="shared" si="19"/>
        <v>0</v>
      </c>
      <c r="H27" s="16"/>
      <c r="I27" s="55">
        <v>9</v>
      </c>
      <c r="J27" s="15">
        <f t="shared" si="20"/>
        <v>0</v>
      </c>
      <c r="K27" s="18"/>
      <c r="L27" s="55">
        <v>51</v>
      </c>
      <c r="M27" s="15">
        <f t="shared" si="21"/>
        <v>0</v>
      </c>
      <c r="N27" s="18"/>
      <c r="O27" s="55">
        <f t="shared" si="22"/>
        <v>66</v>
      </c>
      <c r="P27" s="15">
        <f t="shared" si="23"/>
        <v>0</v>
      </c>
    </row>
    <row r="28" spans="1:16" ht="15" customHeight="1">
      <c r="A28" s="62"/>
      <c r="B28" s="54" t="s">
        <v>405</v>
      </c>
      <c r="C28" s="58" t="s">
        <v>121</v>
      </c>
      <c r="D28" s="269"/>
      <c r="E28" s="18"/>
      <c r="F28" s="55">
        <v>6</v>
      </c>
      <c r="G28" s="15">
        <f t="shared" si="19"/>
        <v>0</v>
      </c>
      <c r="H28" s="16"/>
      <c r="I28" s="55">
        <v>9</v>
      </c>
      <c r="J28" s="15">
        <f t="shared" si="20"/>
        <v>0</v>
      </c>
      <c r="K28" s="18"/>
      <c r="L28" s="55">
        <v>51</v>
      </c>
      <c r="M28" s="15">
        <f t="shared" si="21"/>
        <v>0</v>
      </c>
      <c r="N28" s="18"/>
      <c r="O28" s="55">
        <f t="shared" si="22"/>
        <v>66</v>
      </c>
      <c r="P28" s="15">
        <f t="shared" si="23"/>
        <v>0</v>
      </c>
    </row>
    <row r="29" spans="1:16" ht="15" customHeight="1">
      <c r="A29" s="62"/>
      <c r="B29" s="54" t="s">
        <v>406</v>
      </c>
      <c r="C29" s="58" t="s">
        <v>121</v>
      </c>
      <c r="D29" s="269"/>
      <c r="E29" s="18"/>
      <c r="F29" s="55">
        <v>6</v>
      </c>
      <c r="G29" s="15">
        <f t="shared" si="19"/>
        <v>0</v>
      </c>
      <c r="H29" s="16"/>
      <c r="I29" s="55">
        <v>9</v>
      </c>
      <c r="J29" s="15">
        <f t="shared" si="20"/>
        <v>0</v>
      </c>
      <c r="K29" s="18"/>
      <c r="L29" s="55">
        <v>51</v>
      </c>
      <c r="M29" s="15">
        <f t="shared" si="21"/>
        <v>0</v>
      </c>
      <c r="N29" s="18"/>
      <c r="O29" s="55">
        <f t="shared" si="22"/>
        <v>66</v>
      </c>
      <c r="P29" s="15">
        <f t="shared" si="23"/>
        <v>0</v>
      </c>
    </row>
    <row r="30" spans="1:16" ht="15" customHeight="1">
      <c r="A30" s="62"/>
      <c r="B30" s="54" t="s">
        <v>407</v>
      </c>
      <c r="C30" s="58" t="s">
        <v>121</v>
      </c>
      <c r="D30" s="269"/>
      <c r="E30" s="18"/>
      <c r="F30" s="55">
        <v>6</v>
      </c>
      <c r="G30" s="15">
        <f t="shared" si="19"/>
        <v>0</v>
      </c>
      <c r="H30" s="16"/>
      <c r="I30" s="55">
        <v>9</v>
      </c>
      <c r="J30" s="15">
        <f t="shared" si="20"/>
        <v>0</v>
      </c>
      <c r="K30" s="18"/>
      <c r="L30" s="55">
        <v>51</v>
      </c>
      <c r="M30" s="15">
        <f t="shared" si="21"/>
        <v>0</v>
      </c>
      <c r="N30" s="18"/>
      <c r="O30" s="55">
        <f t="shared" si="22"/>
        <v>66</v>
      </c>
      <c r="P30" s="15">
        <f t="shared" si="23"/>
        <v>0</v>
      </c>
    </row>
    <row r="31" spans="1:16" ht="15" customHeight="1">
      <c r="A31" s="62"/>
      <c r="B31" s="54" t="s">
        <v>408</v>
      </c>
      <c r="C31" s="58" t="s">
        <v>121</v>
      </c>
      <c r="D31" s="269"/>
      <c r="E31" s="18"/>
      <c r="F31" s="55">
        <v>6</v>
      </c>
      <c r="G31" s="15">
        <f t="shared" si="19"/>
        <v>0</v>
      </c>
      <c r="H31" s="16"/>
      <c r="I31" s="55">
        <v>9</v>
      </c>
      <c r="J31" s="15">
        <f t="shared" si="20"/>
        <v>0</v>
      </c>
      <c r="K31" s="18"/>
      <c r="L31" s="55">
        <v>51</v>
      </c>
      <c r="M31" s="15">
        <f t="shared" si="21"/>
        <v>0</v>
      </c>
      <c r="N31" s="18"/>
      <c r="O31" s="55">
        <f t="shared" si="22"/>
        <v>66</v>
      </c>
      <c r="P31" s="15">
        <f t="shared" si="23"/>
        <v>0</v>
      </c>
    </row>
    <row r="32" spans="1:16" ht="15" customHeight="1">
      <c r="A32" s="62"/>
      <c r="B32" s="54" t="s">
        <v>409</v>
      </c>
      <c r="C32" s="58" t="s">
        <v>121</v>
      </c>
      <c r="D32" s="269"/>
      <c r="E32" s="18"/>
      <c r="F32" s="55">
        <v>6</v>
      </c>
      <c r="G32" s="15">
        <f t="shared" si="19"/>
        <v>0</v>
      </c>
      <c r="H32" s="16"/>
      <c r="I32" s="55">
        <v>9</v>
      </c>
      <c r="J32" s="15">
        <f t="shared" si="20"/>
        <v>0</v>
      </c>
      <c r="K32" s="18"/>
      <c r="L32" s="55">
        <v>51</v>
      </c>
      <c r="M32" s="15">
        <f t="shared" si="21"/>
        <v>0</v>
      </c>
      <c r="N32" s="18"/>
      <c r="O32" s="55">
        <f t="shared" si="22"/>
        <v>66</v>
      </c>
      <c r="P32" s="15">
        <f t="shared" si="23"/>
        <v>0</v>
      </c>
    </row>
    <row r="33" spans="1:16" ht="15" customHeight="1">
      <c r="A33" s="62"/>
      <c r="B33" s="54" t="s">
        <v>410</v>
      </c>
      <c r="C33" s="58" t="s">
        <v>121</v>
      </c>
      <c r="D33" s="269"/>
      <c r="E33" s="18"/>
      <c r="F33" s="55">
        <v>6</v>
      </c>
      <c r="G33" s="15">
        <f t="shared" si="19"/>
        <v>0</v>
      </c>
      <c r="H33" s="16"/>
      <c r="I33" s="55">
        <v>9</v>
      </c>
      <c r="J33" s="15">
        <f t="shared" si="20"/>
        <v>0</v>
      </c>
      <c r="K33" s="18"/>
      <c r="L33" s="55">
        <v>51</v>
      </c>
      <c r="M33" s="15">
        <f t="shared" si="21"/>
        <v>0</v>
      </c>
      <c r="N33" s="18"/>
      <c r="O33" s="55">
        <f t="shared" si="22"/>
        <v>66</v>
      </c>
      <c r="P33" s="15">
        <f t="shared" si="23"/>
        <v>0</v>
      </c>
    </row>
    <row r="34" spans="1:16" ht="15" customHeight="1">
      <c r="A34" s="62"/>
      <c r="B34" s="54" t="s">
        <v>411</v>
      </c>
      <c r="C34" s="58" t="s">
        <v>121</v>
      </c>
      <c r="D34" s="269"/>
      <c r="E34" s="18"/>
      <c r="F34" s="55">
        <v>6</v>
      </c>
      <c r="G34" s="15">
        <f t="shared" si="19"/>
        <v>0</v>
      </c>
      <c r="H34" s="16"/>
      <c r="I34" s="55">
        <v>9</v>
      </c>
      <c r="J34" s="15">
        <f t="shared" si="20"/>
        <v>0</v>
      </c>
      <c r="K34" s="18"/>
      <c r="L34" s="55">
        <v>51</v>
      </c>
      <c r="M34" s="15">
        <f t="shared" si="21"/>
        <v>0</v>
      </c>
      <c r="N34" s="18"/>
      <c r="O34" s="55">
        <f t="shared" si="22"/>
        <v>66</v>
      </c>
      <c r="P34" s="15">
        <f t="shared" si="23"/>
        <v>0</v>
      </c>
    </row>
    <row r="35" spans="1:16" ht="15" customHeight="1">
      <c r="A35" s="62"/>
      <c r="B35" s="54" t="s">
        <v>412</v>
      </c>
      <c r="C35" s="58" t="s">
        <v>121</v>
      </c>
      <c r="D35" s="269"/>
      <c r="E35" s="18"/>
      <c r="F35" s="55">
        <v>6</v>
      </c>
      <c r="G35" s="15">
        <f t="shared" si="19"/>
        <v>0</v>
      </c>
      <c r="H35" s="16"/>
      <c r="I35" s="55">
        <v>9</v>
      </c>
      <c r="J35" s="15">
        <f t="shared" si="20"/>
        <v>0</v>
      </c>
      <c r="K35" s="18"/>
      <c r="L35" s="55">
        <v>51</v>
      </c>
      <c r="M35" s="15">
        <f t="shared" si="21"/>
        <v>0</v>
      </c>
      <c r="N35" s="18"/>
      <c r="O35" s="55">
        <f t="shared" si="22"/>
        <v>66</v>
      </c>
      <c r="P35" s="15">
        <f t="shared" si="23"/>
        <v>0</v>
      </c>
    </row>
    <row r="36" spans="1:16" ht="15" customHeight="1">
      <c r="A36" s="62"/>
      <c r="B36" s="54" t="s">
        <v>413</v>
      </c>
      <c r="C36" s="58" t="s">
        <v>121</v>
      </c>
      <c r="D36" s="269"/>
      <c r="E36" s="18"/>
      <c r="F36" s="55">
        <v>6</v>
      </c>
      <c r="G36" s="15">
        <f t="shared" si="19"/>
        <v>0</v>
      </c>
      <c r="H36" s="16"/>
      <c r="I36" s="55">
        <v>9</v>
      </c>
      <c r="J36" s="15">
        <f t="shared" si="20"/>
        <v>0</v>
      </c>
      <c r="K36" s="18"/>
      <c r="L36" s="55">
        <v>51</v>
      </c>
      <c r="M36" s="15">
        <f t="shared" si="21"/>
        <v>0</v>
      </c>
      <c r="N36" s="18"/>
      <c r="O36" s="55">
        <f t="shared" si="22"/>
        <v>66</v>
      </c>
      <c r="P36" s="15">
        <f t="shared" si="23"/>
        <v>0</v>
      </c>
    </row>
    <row r="37" spans="1:16" ht="15" customHeight="1">
      <c r="A37" s="62"/>
      <c r="B37" s="54" t="s">
        <v>414</v>
      </c>
      <c r="C37" s="58" t="s">
        <v>121</v>
      </c>
      <c r="D37" s="269"/>
      <c r="E37" s="18"/>
      <c r="F37" s="55">
        <v>6</v>
      </c>
      <c r="G37" s="15">
        <f t="shared" si="19"/>
        <v>0</v>
      </c>
      <c r="H37" s="16"/>
      <c r="I37" s="55">
        <v>9</v>
      </c>
      <c r="J37" s="15">
        <f t="shared" si="20"/>
        <v>0</v>
      </c>
      <c r="K37" s="18"/>
      <c r="L37" s="55">
        <v>51</v>
      </c>
      <c r="M37" s="15">
        <f t="shared" si="21"/>
        <v>0</v>
      </c>
      <c r="N37" s="18"/>
      <c r="O37" s="55">
        <f t="shared" si="22"/>
        <v>66</v>
      </c>
      <c r="P37" s="15">
        <f t="shared" si="23"/>
        <v>0</v>
      </c>
    </row>
    <row r="38" spans="1:16" ht="15" customHeight="1">
      <c r="A38" s="62"/>
      <c r="B38" s="54" t="s">
        <v>415</v>
      </c>
      <c r="C38" s="58" t="s">
        <v>121</v>
      </c>
      <c r="D38" s="269"/>
      <c r="E38" s="18"/>
      <c r="F38" s="55">
        <v>6</v>
      </c>
      <c r="G38" s="15">
        <f t="shared" si="19"/>
        <v>0</v>
      </c>
      <c r="H38" s="16"/>
      <c r="I38" s="55">
        <v>9</v>
      </c>
      <c r="J38" s="15">
        <f t="shared" si="20"/>
        <v>0</v>
      </c>
      <c r="K38" s="18"/>
      <c r="L38" s="55">
        <v>51</v>
      </c>
      <c r="M38" s="15">
        <f t="shared" si="21"/>
        <v>0</v>
      </c>
      <c r="N38" s="18"/>
      <c r="O38" s="55">
        <f t="shared" si="22"/>
        <v>66</v>
      </c>
      <c r="P38" s="15">
        <f t="shared" si="23"/>
        <v>0</v>
      </c>
    </row>
    <row r="39" spans="1:16" ht="15" customHeight="1">
      <c r="A39" s="62"/>
      <c r="B39" s="54" t="s">
        <v>416</v>
      </c>
      <c r="C39" s="58" t="s">
        <v>121</v>
      </c>
      <c r="D39" s="269"/>
      <c r="E39" s="18"/>
      <c r="F39" s="55">
        <v>6</v>
      </c>
      <c r="G39" s="15">
        <f t="shared" si="19"/>
        <v>0</v>
      </c>
      <c r="H39" s="16"/>
      <c r="I39" s="55">
        <v>9</v>
      </c>
      <c r="J39" s="15">
        <f t="shared" si="20"/>
        <v>0</v>
      </c>
      <c r="K39" s="18"/>
      <c r="L39" s="55">
        <v>51</v>
      </c>
      <c r="M39" s="15">
        <f t="shared" si="21"/>
        <v>0</v>
      </c>
      <c r="N39" s="18"/>
      <c r="O39" s="55">
        <f t="shared" si="22"/>
        <v>66</v>
      </c>
      <c r="P39" s="15">
        <f t="shared" si="23"/>
        <v>0</v>
      </c>
    </row>
    <row r="40" spans="1:16" ht="15" customHeight="1">
      <c r="A40" s="62"/>
      <c r="B40" s="54" t="s">
        <v>417</v>
      </c>
      <c r="C40" s="58" t="s">
        <v>121</v>
      </c>
      <c r="D40" s="269"/>
      <c r="E40" s="18"/>
      <c r="F40" s="55">
        <v>6</v>
      </c>
      <c r="G40" s="15">
        <f t="shared" si="19"/>
        <v>0</v>
      </c>
      <c r="H40" s="16"/>
      <c r="I40" s="55">
        <v>9</v>
      </c>
      <c r="J40" s="15">
        <f t="shared" si="20"/>
        <v>0</v>
      </c>
      <c r="K40" s="18"/>
      <c r="L40" s="55">
        <v>51</v>
      </c>
      <c r="M40" s="15">
        <f t="shared" si="21"/>
        <v>0</v>
      </c>
      <c r="N40" s="18"/>
      <c r="O40" s="55">
        <f t="shared" si="22"/>
        <v>66</v>
      </c>
      <c r="P40" s="15">
        <f t="shared" si="23"/>
        <v>0</v>
      </c>
    </row>
    <row r="41" spans="1:16" ht="15" customHeight="1">
      <c r="A41" s="62"/>
      <c r="B41" s="54" t="s">
        <v>418</v>
      </c>
      <c r="C41" s="58" t="s">
        <v>121</v>
      </c>
      <c r="D41" s="269"/>
      <c r="E41" s="18"/>
      <c r="F41" s="55">
        <v>6</v>
      </c>
      <c r="G41" s="15">
        <f t="shared" si="19"/>
        <v>0</v>
      </c>
      <c r="H41" s="16"/>
      <c r="I41" s="55">
        <v>9</v>
      </c>
      <c r="J41" s="15">
        <f t="shared" si="20"/>
        <v>0</v>
      </c>
      <c r="K41" s="18"/>
      <c r="L41" s="55">
        <v>51</v>
      </c>
      <c r="M41" s="15">
        <f t="shared" si="21"/>
        <v>0</v>
      </c>
      <c r="N41" s="18"/>
      <c r="O41" s="55">
        <f t="shared" si="22"/>
        <v>66</v>
      </c>
      <c r="P41" s="15">
        <f t="shared" si="23"/>
        <v>0</v>
      </c>
    </row>
    <row r="42" spans="1:16" ht="15" customHeight="1">
      <c r="A42" s="62"/>
      <c r="B42" s="54" t="s">
        <v>419</v>
      </c>
      <c r="C42" s="58" t="s">
        <v>121</v>
      </c>
      <c r="D42" s="269"/>
      <c r="E42" s="18"/>
      <c r="F42" s="55">
        <v>6</v>
      </c>
      <c r="G42" s="15">
        <f t="shared" si="19"/>
        <v>0</v>
      </c>
      <c r="H42" s="16"/>
      <c r="I42" s="55">
        <v>9</v>
      </c>
      <c r="J42" s="15">
        <f t="shared" si="20"/>
        <v>0</v>
      </c>
      <c r="K42" s="18"/>
      <c r="L42" s="55">
        <v>51</v>
      </c>
      <c r="M42" s="15">
        <f t="shared" si="21"/>
        <v>0</v>
      </c>
      <c r="N42" s="18"/>
      <c r="O42" s="55">
        <f t="shared" si="22"/>
        <v>66</v>
      </c>
      <c r="P42" s="15">
        <f t="shared" si="23"/>
        <v>0</v>
      </c>
    </row>
    <row r="43" spans="1:16" ht="15" customHeight="1">
      <c r="A43" s="62"/>
      <c r="B43" s="54" t="s">
        <v>420</v>
      </c>
      <c r="C43" s="58" t="s">
        <v>121</v>
      </c>
      <c r="D43" s="269"/>
      <c r="E43" s="18"/>
      <c r="F43" s="55">
        <v>6</v>
      </c>
      <c r="G43" s="15">
        <f t="shared" si="19"/>
        <v>0</v>
      </c>
      <c r="H43" s="16"/>
      <c r="I43" s="55">
        <v>9</v>
      </c>
      <c r="J43" s="15">
        <f t="shared" si="20"/>
        <v>0</v>
      </c>
      <c r="K43" s="18"/>
      <c r="L43" s="55">
        <v>51</v>
      </c>
      <c r="M43" s="15">
        <f t="shared" si="21"/>
        <v>0</v>
      </c>
      <c r="N43" s="18"/>
      <c r="O43" s="55">
        <f t="shared" si="22"/>
        <v>66</v>
      </c>
      <c r="P43" s="15">
        <f t="shared" si="23"/>
        <v>0</v>
      </c>
    </row>
    <row r="44" spans="1:16" ht="15" customHeight="1">
      <c r="A44" s="62"/>
      <c r="B44" s="54" t="s">
        <v>421</v>
      </c>
      <c r="C44" s="58" t="s">
        <v>121</v>
      </c>
      <c r="D44" s="269"/>
      <c r="E44" s="18"/>
      <c r="F44" s="55">
        <v>6</v>
      </c>
      <c r="G44" s="15">
        <f t="shared" si="19"/>
        <v>0</v>
      </c>
      <c r="H44" s="16"/>
      <c r="I44" s="55">
        <v>9</v>
      </c>
      <c r="J44" s="15">
        <f t="shared" si="20"/>
        <v>0</v>
      </c>
      <c r="K44" s="18"/>
      <c r="L44" s="55">
        <v>51</v>
      </c>
      <c r="M44" s="15">
        <f t="shared" si="21"/>
        <v>0</v>
      </c>
      <c r="N44" s="18"/>
      <c r="O44" s="55">
        <f t="shared" si="22"/>
        <v>66</v>
      </c>
      <c r="P44" s="15">
        <f t="shared" si="23"/>
        <v>0</v>
      </c>
    </row>
    <row r="45" spans="1:16" ht="15" customHeight="1">
      <c r="A45" s="62"/>
      <c r="B45" s="54" t="s">
        <v>422</v>
      </c>
      <c r="C45" s="58" t="s">
        <v>121</v>
      </c>
      <c r="D45" s="269"/>
      <c r="E45" s="18"/>
      <c r="F45" s="55">
        <v>6</v>
      </c>
      <c r="G45" s="15">
        <f t="shared" si="19"/>
        <v>0</v>
      </c>
      <c r="H45" s="16"/>
      <c r="I45" s="55">
        <v>9</v>
      </c>
      <c r="J45" s="15">
        <f t="shared" si="20"/>
        <v>0</v>
      </c>
      <c r="K45" s="18"/>
      <c r="L45" s="55">
        <v>51</v>
      </c>
      <c r="M45" s="15">
        <f t="shared" si="21"/>
        <v>0</v>
      </c>
      <c r="N45" s="18"/>
      <c r="O45" s="55">
        <f t="shared" si="22"/>
        <v>66</v>
      </c>
      <c r="P45" s="15">
        <f t="shared" si="23"/>
        <v>0</v>
      </c>
    </row>
    <row r="46" spans="1:16" ht="15" customHeight="1">
      <c r="A46" s="62"/>
      <c r="B46" s="54" t="s">
        <v>423</v>
      </c>
      <c r="C46" s="58" t="s">
        <v>121</v>
      </c>
      <c r="D46" s="269"/>
      <c r="E46" s="18"/>
      <c r="F46" s="55">
        <v>6</v>
      </c>
      <c r="G46" s="15">
        <f t="shared" si="19"/>
        <v>0</v>
      </c>
      <c r="H46" s="16"/>
      <c r="I46" s="55">
        <v>9</v>
      </c>
      <c r="J46" s="15">
        <f t="shared" si="20"/>
        <v>0</v>
      </c>
      <c r="K46" s="18"/>
      <c r="L46" s="55">
        <v>51</v>
      </c>
      <c r="M46" s="15">
        <f t="shared" si="21"/>
        <v>0</v>
      </c>
      <c r="N46" s="18"/>
      <c r="O46" s="55">
        <f t="shared" si="22"/>
        <v>66</v>
      </c>
      <c r="P46" s="15">
        <f t="shared" si="23"/>
        <v>0</v>
      </c>
    </row>
    <row r="47" spans="1:16" ht="15" customHeight="1">
      <c r="A47" s="62"/>
      <c r="B47" s="54" t="s">
        <v>424</v>
      </c>
      <c r="C47" s="58" t="s">
        <v>121</v>
      </c>
      <c r="D47" s="269"/>
      <c r="E47" s="18"/>
      <c r="F47" s="55">
        <v>6</v>
      </c>
      <c r="G47" s="15">
        <f t="shared" si="19"/>
        <v>0</v>
      </c>
      <c r="H47" s="16"/>
      <c r="I47" s="55">
        <v>9</v>
      </c>
      <c r="J47" s="15">
        <f t="shared" si="20"/>
        <v>0</v>
      </c>
      <c r="K47" s="18"/>
      <c r="L47" s="55">
        <v>51</v>
      </c>
      <c r="M47" s="15">
        <f t="shared" si="21"/>
        <v>0</v>
      </c>
      <c r="N47" s="18"/>
      <c r="O47" s="55">
        <f t="shared" si="22"/>
        <v>66</v>
      </c>
      <c r="P47" s="15">
        <f t="shared" si="23"/>
        <v>0</v>
      </c>
    </row>
    <row r="48" spans="1:16" ht="15" customHeight="1">
      <c r="A48" s="62"/>
      <c r="B48" s="54" t="s">
        <v>425</v>
      </c>
      <c r="C48" s="58" t="s">
        <v>121</v>
      </c>
      <c r="D48" s="269"/>
      <c r="E48" s="18"/>
      <c r="F48" s="55">
        <v>6</v>
      </c>
      <c r="G48" s="15">
        <f t="shared" si="19"/>
        <v>0</v>
      </c>
      <c r="H48" s="16"/>
      <c r="I48" s="55">
        <v>9</v>
      </c>
      <c r="J48" s="15">
        <f t="shared" si="20"/>
        <v>0</v>
      </c>
      <c r="K48" s="18"/>
      <c r="L48" s="55">
        <v>51</v>
      </c>
      <c r="M48" s="15">
        <f t="shared" si="21"/>
        <v>0</v>
      </c>
      <c r="N48" s="18"/>
      <c r="O48" s="55">
        <f t="shared" si="22"/>
        <v>66</v>
      </c>
      <c r="P48" s="15">
        <f t="shared" si="23"/>
        <v>0</v>
      </c>
    </row>
    <row r="49" spans="1:16" ht="15" customHeight="1">
      <c r="A49" s="62"/>
      <c r="B49" s="54" t="s">
        <v>426</v>
      </c>
      <c r="C49" s="58" t="s">
        <v>121</v>
      </c>
      <c r="D49" s="269"/>
      <c r="E49" s="18"/>
      <c r="F49" s="55">
        <v>6</v>
      </c>
      <c r="G49" s="15">
        <f t="shared" si="19"/>
        <v>0</v>
      </c>
      <c r="H49" s="16"/>
      <c r="I49" s="55">
        <v>9</v>
      </c>
      <c r="J49" s="15">
        <f t="shared" si="20"/>
        <v>0</v>
      </c>
      <c r="K49" s="18"/>
      <c r="L49" s="55">
        <v>51</v>
      </c>
      <c r="M49" s="15">
        <f t="shared" si="21"/>
        <v>0</v>
      </c>
      <c r="N49" s="18"/>
      <c r="O49" s="55">
        <f t="shared" si="22"/>
        <v>66</v>
      </c>
      <c r="P49" s="15">
        <f t="shared" si="23"/>
        <v>0</v>
      </c>
    </row>
    <row r="50" spans="1:16" ht="15" customHeight="1">
      <c r="A50" s="62"/>
      <c r="B50" s="54" t="s">
        <v>427</v>
      </c>
      <c r="C50" s="58" t="s">
        <v>121</v>
      </c>
      <c r="D50" s="269"/>
      <c r="E50" s="18"/>
      <c r="F50" s="55">
        <v>6</v>
      </c>
      <c r="G50" s="15">
        <f t="shared" si="19"/>
        <v>0</v>
      </c>
      <c r="H50" s="16"/>
      <c r="I50" s="55">
        <v>9</v>
      </c>
      <c r="J50" s="15">
        <f t="shared" si="20"/>
        <v>0</v>
      </c>
      <c r="K50" s="18"/>
      <c r="L50" s="55">
        <v>51</v>
      </c>
      <c r="M50" s="15">
        <f t="shared" si="21"/>
        <v>0</v>
      </c>
      <c r="N50" s="18"/>
      <c r="O50" s="55">
        <f t="shared" si="22"/>
        <v>66</v>
      </c>
      <c r="P50" s="15">
        <f t="shared" si="23"/>
        <v>0</v>
      </c>
    </row>
    <row r="51" spans="1:16" ht="15" customHeight="1">
      <c r="A51" s="62"/>
      <c r="B51" s="54" t="s">
        <v>428</v>
      </c>
      <c r="C51" s="58" t="s">
        <v>121</v>
      </c>
      <c r="D51" s="269"/>
      <c r="E51" s="18"/>
      <c r="F51" s="55">
        <v>6</v>
      </c>
      <c r="G51" s="15">
        <f t="shared" si="19"/>
        <v>0</v>
      </c>
      <c r="H51" s="16"/>
      <c r="I51" s="55">
        <v>9</v>
      </c>
      <c r="J51" s="15">
        <f t="shared" si="20"/>
        <v>0</v>
      </c>
      <c r="K51" s="18"/>
      <c r="L51" s="55">
        <v>51</v>
      </c>
      <c r="M51" s="15">
        <f t="shared" si="21"/>
        <v>0</v>
      </c>
      <c r="N51" s="18"/>
      <c r="O51" s="55">
        <f t="shared" si="22"/>
        <v>66</v>
      </c>
      <c r="P51" s="15">
        <f t="shared" si="23"/>
        <v>0</v>
      </c>
    </row>
    <row r="52" spans="1:16" ht="15" customHeight="1">
      <c r="A52" s="62"/>
      <c r="B52" s="54" t="s">
        <v>429</v>
      </c>
      <c r="C52" s="58" t="s">
        <v>121</v>
      </c>
      <c r="D52" s="269"/>
      <c r="E52" s="18"/>
      <c r="F52" s="55">
        <v>6</v>
      </c>
      <c r="G52" s="15">
        <f t="shared" si="19"/>
        <v>0</v>
      </c>
      <c r="H52" s="16"/>
      <c r="I52" s="55">
        <v>9</v>
      </c>
      <c r="J52" s="15">
        <f t="shared" si="20"/>
        <v>0</v>
      </c>
      <c r="K52" s="18"/>
      <c r="L52" s="55">
        <v>51</v>
      </c>
      <c r="M52" s="15">
        <f t="shared" si="21"/>
        <v>0</v>
      </c>
      <c r="N52" s="18"/>
      <c r="O52" s="55">
        <f t="shared" si="22"/>
        <v>66</v>
      </c>
      <c r="P52" s="15">
        <f t="shared" si="23"/>
        <v>0</v>
      </c>
    </row>
    <row r="53" spans="1:16" ht="15" customHeight="1">
      <c r="A53" s="62"/>
      <c r="B53" s="54" t="s">
        <v>430</v>
      </c>
      <c r="C53" s="58" t="s">
        <v>121</v>
      </c>
      <c r="D53" s="269"/>
      <c r="E53" s="18"/>
      <c r="F53" s="55">
        <v>6</v>
      </c>
      <c r="G53" s="15">
        <f t="shared" si="19"/>
        <v>0</v>
      </c>
      <c r="H53" s="16"/>
      <c r="I53" s="55">
        <v>9</v>
      </c>
      <c r="J53" s="15">
        <f t="shared" si="20"/>
        <v>0</v>
      </c>
      <c r="K53" s="18"/>
      <c r="L53" s="55">
        <v>51</v>
      </c>
      <c r="M53" s="15">
        <f t="shared" si="21"/>
        <v>0</v>
      </c>
      <c r="N53" s="18"/>
      <c r="O53" s="55">
        <f t="shared" si="22"/>
        <v>66</v>
      </c>
      <c r="P53" s="15">
        <f t="shared" si="23"/>
        <v>0</v>
      </c>
    </row>
    <row r="54" spans="1:16" ht="15" customHeight="1">
      <c r="A54" s="62"/>
      <c r="B54" s="54" t="s">
        <v>431</v>
      </c>
      <c r="C54" s="58" t="s">
        <v>121</v>
      </c>
      <c r="D54" s="269"/>
      <c r="E54" s="18"/>
      <c r="F54" s="55">
        <v>6</v>
      </c>
      <c r="G54" s="15">
        <f t="shared" si="19"/>
        <v>0</v>
      </c>
      <c r="H54" s="16"/>
      <c r="I54" s="55">
        <v>9</v>
      </c>
      <c r="J54" s="15">
        <f t="shared" si="20"/>
        <v>0</v>
      </c>
      <c r="K54" s="18"/>
      <c r="L54" s="55">
        <v>51</v>
      </c>
      <c r="M54" s="15">
        <f t="shared" si="21"/>
        <v>0</v>
      </c>
      <c r="N54" s="18"/>
      <c r="O54" s="55">
        <f t="shared" si="22"/>
        <v>66</v>
      </c>
      <c r="P54" s="15">
        <f t="shared" si="23"/>
        <v>0</v>
      </c>
    </row>
    <row r="55" spans="1:16" ht="15" customHeight="1">
      <c r="A55" s="62"/>
      <c r="B55" s="54" t="s">
        <v>432</v>
      </c>
      <c r="C55" s="58" t="s">
        <v>121</v>
      </c>
      <c r="D55" s="269"/>
      <c r="E55" s="18"/>
      <c r="F55" s="55">
        <v>6</v>
      </c>
      <c r="G55" s="15">
        <f t="shared" si="19"/>
        <v>0</v>
      </c>
      <c r="H55" s="16"/>
      <c r="I55" s="55">
        <v>9</v>
      </c>
      <c r="J55" s="15">
        <f t="shared" si="20"/>
        <v>0</v>
      </c>
      <c r="K55" s="18"/>
      <c r="L55" s="55">
        <v>51</v>
      </c>
      <c r="M55" s="15">
        <f t="shared" si="21"/>
        <v>0</v>
      </c>
      <c r="N55" s="18"/>
      <c r="O55" s="55">
        <f t="shared" si="22"/>
        <v>66</v>
      </c>
      <c r="P55" s="15">
        <f t="shared" si="23"/>
        <v>0</v>
      </c>
    </row>
    <row r="56" spans="1:16" ht="15" customHeight="1">
      <c r="A56" s="62"/>
      <c r="B56" s="54" t="s">
        <v>433</v>
      </c>
      <c r="C56" s="58" t="s">
        <v>121</v>
      </c>
      <c r="D56" s="269"/>
      <c r="E56" s="18"/>
      <c r="F56" s="55">
        <v>6</v>
      </c>
      <c r="G56" s="15">
        <f t="shared" si="19"/>
        <v>0</v>
      </c>
      <c r="H56" s="16"/>
      <c r="I56" s="55">
        <v>9</v>
      </c>
      <c r="J56" s="15">
        <f t="shared" si="20"/>
        <v>0</v>
      </c>
      <c r="K56" s="18"/>
      <c r="L56" s="55">
        <v>51</v>
      </c>
      <c r="M56" s="15">
        <f t="shared" si="21"/>
        <v>0</v>
      </c>
      <c r="N56" s="18"/>
      <c r="O56" s="55">
        <f t="shared" si="22"/>
        <v>66</v>
      </c>
      <c r="P56" s="15">
        <f t="shared" si="23"/>
        <v>0</v>
      </c>
    </row>
    <row r="57" spans="1:16" ht="15" customHeight="1">
      <c r="A57" s="62"/>
      <c r="B57" s="54" t="s">
        <v>434</v>
      </c>
      <c r="C57" s="58" t="s">
        <v>121</v>
      </c>
      <c r="D57" s="269"/>
      <c r="E57" s="18"/>
      <c r="F57" s="55">
        <v>6</v>
      </c>
      <c r="G57" s="15">
        <f t="shared" si="19"/>
        <v>0</v>
      </c>
      <c r="H57" s="16"/>
      <c r="I57" s="55">
        <v>9</v>
      </c>
      <c r="J57" s="15">
        <f t="shared" si="20"/>
        <v>0</v>
      </c>
      <c r="K57" s="18"/>
      <c r="L57" s="55">
        <v>51</v>
      </c>
      <c r="M57" s="15">
        <f t="shared" si="21"/>
        <v>0</v>
      </c>
      <c r="N57" s="18"/>
      <c r="O57" s="55">
        <f t="shared" si="22"/>
        <v>66</v>
      </c>
      <c r="P57" s="15">
        <f t="shared" si="23"/>
        <v>0</v>
      </c>
    </row>
    <row r="58" spans="1:16" ht="15" customHeight="1">
      <c r="A58" s="62"/>
      <c r="B58" s="54" t="s">
        <v>435</v>
      </c>
      <c r="C58" s="58" t="s">
        <v>121</v>
      </c>
      <c r="D58" s="269"/>
      <c r="E58" s="18"/>
      <c r="F58" s="55">
        <v>6</v>
      </c>
      <c r="G58" s="15">
        <f t="shared" si="19"/>
        <v>0</v>
      </c>
      <c r="H58" s="16"/>
      <c r="I58" s="55">
        <v>9</v>
      </c>
      <c r="J58" s="15">
        <f t="shared" si="20"/>
        <v>0</v>
      </c>
      <c r="K58" s="18"/>
      <c r="L58" s="55">
        <v>51</v>
      </c>
      <c r="M58" s="15">
        <f t="shared" si="21"/>
        <v>0</v>
      </c>
      <c r="N58" s="18"/>
      <c r="O58" s="55">
        <f t="shared" si="22"/>
        <v>66</v>
      </c>
      <c r="P58" s="15">
        <f t="shared" si="23"/>
        <v>0</v>
      </c>
    </row>
    <row r="59" spans="1:16" ht="15" customHeight="1">
      <c r="A59" s="62"/>
      <c r="B59" s="54" t="s">
        <v>436</v>
      </c>
      <c r="C59" s="58" t="s">
        <v>121</v>
      </c>
      <c r="D59" s="269"/>
      <c r="E59" s="18"/>
      <c r="F59" s="55">
        <v>6</v>
      </c>
      <c r="G59" s="15">
        <f t="shared" si="19"/>
        <v>0</v>
      </c>
      <c r="H59" s="16"/>
      <c r="I59" s="55">
        <v>9</v>
      </c>
      <c r="J59" s="15">
        <f t="shared" si="20"/>
        <v>0</v>
      </c>
      <c r="K59" s="18"/>
      <c r="L59" s="55">
        <v>51</v>
      </c>
      <c r="M59" s="15">
        <f t="shared" si="21"/>
        <v>0</v>
      </c>
      <c r="N59" s="18"/>
      <c r="O59" s="55">
        <f t="shared" si="22"/>
        <v>66</v>
      </c>
      <c r="P59" s="15">
        <f t="shared" si="23"/>
        <v>0</v>
      </c>
    </row>
    <row r="60" spans="1:16" ht="15" customHeight="1">
      <c r="A60" s="62"/>
      <c r="B60" s="54" t="s">
        <v>437</v>
      </c>
      <c r="C60" s="58" t="s">
        <v>121</v>
      </c>
      <c r="D60" s="269"/>
      <c r="E60" s="18"/>
      <c r="F60" s="55">
        <v>6</v>
      </c>
      <c r="G60" s="15">
        <f t="shared" si="19"/>
        <v>0</v>
      </c>
      <c r="H60" s="16"/>
      <c r="I60" s="55">
        <v>9</v>
      </c>
      <c r="J60" s="15">
        <f t="shared" si="20"/>
        <v>0</v>
      </c>
      <c r="K60" s="18"/>
      <c r="L60" s="55">
        <v>51</v>
      </c>
      <c r="M60" s="15">
        <f t="shared" si="21"/>
        <v>0</v>
      </c>
      <c r="N60" s="18"/>
      <c r="O60" s="55">
        <f t="shared" si="22"/>
        <v>66</v>
      </c>
      <c r="P60" s="15">
        <f t="shared" si="23"/>
        <v>0</v>
      </c>
    </row>
    <row r="61" spans="1:16" ht="15" customHeight="1">
      <c r="A61" s="62"/>
      <c r="B61" s="54" t="s">
        <v>438</v>
      </c>
      <c r="C61" s="58" t="s">
        <v>121</v>
      </c>
      <c r="D61" s="269"/>
      <c r="E61" s="18"/>
      <c r="F61" s="55">
        <v>6</v>
      </c>
      <c r="G61" s="15">
        <f t="shared" si="19"/>
        <v>0</v>
      </c>
      <c r="H61" s="16"/>
      <c r="I61" s="55">
        <v>9</v>
      </c>
      <c r="J61" s="15">
        <f t="shared" si="20"/>
        <v>0</v>
      </c>
      <c r="K61" s="18"/>
      <c r="L61" s="55">
        <v>51</v>
      </c>
      <c r="M61" s="15">
        <f t="shared" si="21"/>
        <v>0</v>
      </c>
      <c r="N61" s="18"/>
      <c r="O61" s="55">
        <f t="shared" si="22"/>
        <v>66</v>
      </c>
      <c r="P61" s="15">
        <f t="shared" si="23"/>
        <v>0</v>
      </c>
    </row>
    <row r="62" spans="1:16" ht="15" customHeight="1">
      <c r="A62" s="62"/>
      <c r="B62" s="54" t="s">
        <v>439</v>
      </c>
      <c r="C62" s="58" t="s">
        <v>121</v>
      </c>
      <c r="D62" s="269"/>
      <c r="E62" s="18"/>
      <c r="F62" s="55">
        <v>6</v>
      </c>
      <c r="G62" s="15">
        <f t="shared" si="19"/>
        <v>0</v>
      </c>
      <c r="H62" s="16"/>
      <c r="I62" s="55">
        <v>9</v>
      </c>
      <c r="J62" s="15">
        <f t="shared" si="20"/>
        <v>0</v>
      </c>
      <c r="K62" s="18"/>
      <c r="L62" s="55">
        <v>51</v>
      </c>
      <c r="M62" s="15">
        <f t="shared" si="21"/>
        <v>0</v>
      </c>
      <c r="N62" s="18"/>
      <c r="O62" s="55">
        <f t="shared" si="22"/>
        <v>66</v>
      </c>
      <c r="P62" s="15">
        <f t="shared" si="23"/>
        <v>0</v>
      </c>
    </row>
    <row r="63" spans="1:16" ht="15" customHeight="1">
      <c r="A63" s="62"/>
      <c r="B63" s="54" t="s">
        <v>440</v>
      </c>
      <c r="C63" s="58" t="s">
        <v>121</v>
      </c>
      <c r="D63" s="269"/>
      <c r="E63" s="18"/>
      <c r="F63" s="55">
        <v>6</v>
      </c>
      <c r="G63" s="15">
        <f t="shared" si="19"/>
        <v>0</v>
      </c>
      <c r="H63" s="16"/>
      <c r="I63" s="55">
        <v>9</v>
      </c>
      <c r="J63" s="15">
        <f t="shared" si="20"/>
        <v>0</v>
      </c>
      <c r="K63" s="18"/>
      <c r="L63" s="55">
        <v>51</v>
      </c>
      <c r="M63" s="15">
        <f t="shared" si="21"/>
        <v>0</v>
      </c>
      <c r="N63" s="18"/>
      <c r="O63" s="55">
        <f t="shared" si="22"/>
        <v>66</v>
      </c>
      <c r="P63" s="15">
        <f t="shared" si="23"/>
        <v>0</v>
      </c>
    </row>
    <row r="64" spans="1:16" ht="15" customHeight="1">
      <c r="A64" s="62"/>
      <c r="B64" s="54" t="s">
        <v>441</v>
      </c>
      <c r="C64" s="58" t="s">
        <v>121</v>
      </c>
      <c r="D64" s="269"/>
      <c r="E64" s="18"/>
      <c r="F64" s="55">
        <v>6</v>
      </c>
      <c r="G64" s="15">
        <f t="shared" si="19"/>
        <v>0</v>
      </c>
      <c r="H64" s="16"/>
      <c r="I64" s="55">
        <v>9</v>
      </c>
      <c r="J64" s="15">
        <f t="shared" si="20"/>
        <v>0</v>
      </c>
      <c r="K64" s="18"/>
      <c r="L64" s="55">
        <v>51</v>
      </c>
      <c r="M64" s="15">
        <f t="shared" si="21"/>
        <v>0</v>
      </c>
      <c r="N64" s="18"/>
      <c r="O64" s="55">
        <f t="shared" si="22"/>
        <v>66</v>
      </c>
      <c r="P64" s="15">
        <f t="shared" si="23"/>
        <v>0</v>
      </c>
    </row>
    <row r="65" spans="1:16" ht="15" customHeight="1">
      <c r="A65" s="62"/>
      <c r="B65" s="54" t="s">
        <v>442</v>
      </c>
      <c r="C65" s="58" t="s">
        <v>121</v>
      </c>
      <c r="D65" s="269"/>
      <c r="E65" s="18"/>
      <c r="F65" s="55">
        <v>6</v>
      </c>
      <c r="G65" s="15">
        <f t="shared" si="19"/>
        <v>0</v>
      </c>
      <c r="H65" s="16"/>
      <c r="I65" s="55">
        <v>9</v>
      </c>
      <c r="J65" s="15">
        <f t="shared" si="20"/>
        <v>0</v>
      </c>
      <c r="K65" s="18"/>
      <c r="L65" s="55">
        <v>51</v>
      </c>
      <c r="M65" s="15">
        <f t="shared" si="21"/>
        <v>0</v>
      </c>
      <c r="N65" s="18"/>
      <c r="O65" s="55">
        <f t="shared" si="22"/>
        <v>66</v>
      </c>
      <c r="P65" s="15">
        <f t="shared" si="23"/>
        <v>0</v>
      </c>
    </row>
    <row r="66" spans="1:16" ht="15" customHeight="1">
      <c r="A66" s="62"/>
      <c r="B66" s="54" t="s">
        <v>443</v>
      </c>
      <c r="C66" s="58" t="s">
        <v>121</v>
      </c>
      <c r="D66" s="269"/>
      <c r="E66" s="18"/>
      <c r="F66" s="55">
        <v>6</v>
      </c>
      <c r="G66" s="15">
        <f t="shared" si="19"/>
        <v>0</v>
      </c>
      <c r="H66" s="16"/>
      <c r="I66" s="55">
        <v>9</v>
      </c>
      <c r="J66" s="15">
        <f t="shared" si="20"/>
        <v>0</v>
      </c>
      <c r="K66" s="18"/>
      <c r="L66" s="55">
        <v>51</v>
      </c>
      <c r="M66" s="15">
        <f t="shared" si="21"/>
        <v>0</v>
      </c>
      <c r="N66" s="18"/>
      <c r="O66" s="55">
        <f t="shared" si="22"/>
        <v>66</v>
      </c>
      <c r="P66" s="15">
        <f t="shared" si="23"/>
        <v>0</v>
      </c>
    </row>
    <row r="67" spans="1:16" ht="15" customHeight="1">
      <c r="A67" s="62"/>
      <c r="B67" s="54" t="s">
        <v>444</v>
      </c>
      <c r="C67" s="58" t="s">
        <v>121</v>
      </c>
      <c r="D67" s="269"/>
      <c r="E67" s="18"/>
      <c r="F67" s="55">
        <v>6</v>
      </c>
      <c r="G67" s="15">
        <f t="shared" si="19"/>
        <v>0</v>
      </c>
      <c r="H67" s="16"/>
      <c r="I67" s="55">
        <v>9</v>
      </c>
      <c r="J67" s="15">
        <f t="shared" si="20"/>
        <v>0</v>
      </c>
      <c r="K67" s="18"/>
      <c r="L67" s="55">
        <v>51</v>
      </c>
      <c r="M67" s="15">
        <f t="shared" si="21"/>
        <v>0</v>
      </c>
      <c r="N67" s="18"/>
      <c r="O67" s="55">
        <f t="shared" si="22"/>
        <v>66</v>
      </c>
      <c r="P67" s="15">
        <f t="shared" si="23"/>
        <v>0</v>
      </c>
    </row>
    <row r="68" spans="1:16" ht="15" customHeight="1">
      <c r="A68" s="98" t="s">
        <v>445</v>
      </c>
      <c r="B68" s="88" t="s">
        <v>446</v>
      </c>
      <c r="C68" s="58" t="s">
        <v>121</v>
      </c>
      <c r="D68" s="269"/>
      <c r="E68" s="18"/>
      <c r="F68" s="55">
        <v>6</v>
      </c>
      <c r="G68" s="15">
        <f t="shared" si="19"/>
        <v>0</v>
      </c>
      <c r="H68" s="16"/>
      <c r="I68" s="55">
        <v>9</v>
      </c>
      <c r="J68" s="15">
        <f t="shared" si="20"/>
        <v>0</v>
      </c>
      <c r="K68" s="18"/>
      <c r="L68" s="55">
        <v>51</v>
      </c>
      <c r="M68" s="15">
        <f t="shared" si="21"/>
        <v>0</v>
      </c>
      <c r="N68" s="18"/>
      <c r="O68" s="55">
        <f t="shared" si="22"/>
        <v>66</v>
      </c>
      <c r="P68" s="15">
        <f t="shared" si="23"/>
        <v>0</v>
      </c>
    </row>
    <row r="69" spans="1:16" ht="15" customHeight="1">
      <c r="A69" s="62"/>
      <c r="B69" s="54"/>
      <c r="C69" s="58"/>
      <c r="D69" s="269"/>
      <c r="E69" s="18"/>
      <c r="F69" s="392"/>
      <c r="G69" s="56"/>
      <c r="H69" s="16"/>
      <c r="I69" s="392"/>
      <c r="J69" s="56"/>
      <c r="K69" s="18"/>
      <c r="L69" s="392"/>
      <c r="M69" s="56"/>
      <c r="N69" s="18"/>
      <c r="O69" s="392"/>
      <c r="P69" s="56"/>
    </row>
    <row r="70" spans="1:16" ht="15" customHeight="1" thickBot="1">
      <c r="A70" s="393"/>
      <c r="B70" s="87"/>
      <c r="C70" s="86"/>
      <c r="D70" s="272"/>
      <c r="E70" s="18"/>
      <c r="F70" s="394"/>
      <c r="G70" s="56"/>
      <c r="H70" s="16"/>
      <c r="I70" s="394"/>
      <c r="J70" s="56"/>
      <c r="K70" s="18"/>
      <c r="L70" s="394"/>
      <c r="M70" s="56"/>
      <c r="N70" s="18"/>
      <c r="O70" s="394"/>
      <c r="P70" s="56"/>
    </row>
    <row r="71" spans="1:16" ht="27" customHeight="1" thickBot="1">
      <c r="A71" s="348" t="s">
        <v>447</v>
      </c>
      <c r="B71" s="347"/>
      <c r="C71" s="347"/>
      <c r="D71" s="349"/>
      <c r="F71" s="60"/>
      <c r="G71" s="63">
        <f>SUM(G5:G70)</f>
        <v>0</v>
      </c>
      <c r="H71" s="27"/>
      <c r="I71" s="60"/>
      <c r="J71" s="63">
        <f>SUM(J5:J70)</f>
        <v>0</v>
      </c>
      <c r="L71" s="60"/>
      <c r="M71" s="63">
        <f>SUM(M5:M70)</f>
        <v>0</v>
      </c>
      <c r="O71" s="60"/>
      <c r="P71" s="63">
        <f>SUM(P5:P70)</f>
        <v>0</v>
      </c>
    </row>
    <row r="73" spans="1:16" ht="11.1" hidden="1" customHeight="1" thickBot="1">
      <c r="J73" s="23"/>
      <c r="M73" s="23"/>
    </row>
    <row r="78" spans="1:16">
      <c r="B78" s="33"/>
    </row>
    <row r="79" spans="1:16">
      <c r="B79" s="34"/>
    </row>
  </sheetData>
  <sheetProtection selectLockedCells="1"/>
  <mergeCells count="8">
    <mergeCell ref="A71:D71"/>
    <mergeCell ref="O2:P2"/>
    <mergeCell ref="I2:J2"/>
    <mergeCell ref="F2:G2"/>
    <mergeCell ref="L2:M2"/>
    <mergeCell ref="A2:A3"/>
    <mergeCell ref="B2:B3"/>
    <mergeCell ref="C2:C3"/>
  </mergeCells>
  <printOptions gridLines="1"/>
  <pageMargins left="0.70866141732283505" right="0.70866141732283505" top="0.74803149606299202" bottom="0.74803149606299202" header="0.118110236220472" footer="0.118110236220472"/>
  <pageSetup paperSize="9" scale="57"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4">
    <tabColor rgb="FF99CC00"/>
  </sheetPr>
  <dimension ref="A1:Q47"/>
  <sheetViews>
    <sheetView zoomScale="80" zoomScaleNormal="80" zoomScalePageLayoutView="80" workbookViewId="0">
      <pane ySplit="3" topLeftCell="A4" activePane="bottomLeft" state="frozen"/>
      <selection pane="bottomLeft" activeCell="A27" sqref="A27"/>
    </sheetView>
  </sheetViews>
  <sheetFormatPr defaultColWidth="8.85546875" defaultRowHeight="11.25"/>
  <cols>
    <col min="1" max="1" width="9.7109375" style="1" customWidth="1"/>
    <col min="2" max="2" width="54.7109375" style="6" customWidth="1"/>
    <col min="3" max="3" width="12.7109375" style="1" customWidth="1"/>
    <col min="4" max="4" width="13.7109375" style="23" customWidth="1"/>
    <col min="5" max="5" width="1.7109375" style="1" customWidth="1"/>
    <col min="6" max="7" width="18.7109375" style="1" customWidth="1"/>
    <col min="8" max="8" width="1.7109375" style="1" customWidth="1"/>
    <col min="9" max="9" width="18.7109375" style="7" customWidth="1"/>
    <col min="10" max="10" width="18.7109375" style="1" customWidth="1"/>
    <col min="11" max="11" width="1.7109375" style="1" customWidth="1"/>
    <col min="12" max="12" width="18.7109375" style="7" customWidth="1"/>
    <col min="13" max="13" width="18.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F3" s="67" t="s">
        <v>113</v>
      </c>
      <c r="G3" s="67" t="s">
        <v>38</v>
      </c>
      <c r="I3" s="67" t="s">
        <v>113</v>
      </c>
      <c r="J3" s="67" t="s">
        <v>38</v>
      </c>
      <c r="L3" s="67" t="s">
        <v>113</v>
      </c>
      <c r="M3" s="67" t="s">
        <v>38</v>
      </c>
      <c r="O3" s="67" t="s">
        <v>113</v>
      </c>
      <c r="P3" s="67" t="s">
        <v>38</v>
      </c>
    </row>
    <row r="4" spans="1:17" ht="30" customHeight="1" thickBot="1">
      <c r="A4" s="97" t="s">
        <v>66</v>
      </c>
      <c r="B4" s="102" t="s">
        <v>448</v>
      </c>
      <c r="C4" s="225"/>
      <c r="D4" s="232"/>
      <c r="F4" s="74"/>
      <c r="G4" s="73"/>
      <c r="I4" s="367"/>
      <c r="J4" s="368"/>
      <c r="L4" s="367"/>
      <c r="M4" s="368"/>
      <c r="O4" s="367"/>
      <c r="P4" s="368"/>
    </row>
    <row r="5" spans="1:17" ht="15" customHeight="1">
      <c r="A5" s="99"/>
      <c r="B5" s="103"/>
      <c r="C5" s="49"/>
      <c r="D5" s="267"/>
      <c r="F5" s="216"/>
      <c r="G5" s="216"/>
      <c r="H5" s="18"/>
      <c r="I5" s="216"/>
      <c r="J5" s="216"/>
      <c r="K5" s="18"/>
      <c r="L5" s="216"/>
      <c r="M5" s="216"/>
      <c r="N5" s="18"/>
      <c r="O5" s="216"/>
      <c r="P5" s="216"/>
    </row>
    <row r="6" spans="1:17" ht="39" customHeight="1">
      <c r="A6" s="100" t="s">
        <v>449</v>
      </c>
      <c r="B6" s="43" t="s">
        <v>450</v>
      </c>
      <c r="C6" s="58"/>
      <c r="D6" s="269"/>
      <c r="F6" s="79"/>
      <c r="G6" s="79"/>
      <c r="H6" s="18"/>
      <c r="I6" s="79"/>
      <c r="J6" s="79"/>
      <c r="K6" s="18"/>
      <c r="L6" s="79"/>
      <c r="M6" s="79"/>
      <c r="N6" s="18"/>
      <c r="O6" s="79"/>
      <c r="P6" s="79"/>
    </row>
    <row r="7" spans="1:17" ht="15" customHeight="1">
      <c r="A7" s="101"/>
      <c r="B7" s="42" t="s">
        <v>451</v>
      </c>
      <c r="C7" s="58" t="s">
        <v>121</v>
      </c>
      <c r="D7" s="269"/>
      <c r="F7" s="55">
        <v>6</v>
      </c>
      <c r="G7" s="15">
        <f t="shared" ref="G7:G45" si="0">SUM(F7*$D7)</f>
        <v>0</v>
      </c>
      <c r="H7" s="18"/>
      <c r="I7" s="55">
        <v>9</v>
      </c>
      <c r="J7" s="15">
        <f t="shared" ref="J7:J45" si="1">SUM(I7*$D7)</f>
        <v>0</v>
      </c>
      <c r="K7" s="18"/>
      <c r="L7" s="55">
        <v>51</v>
      </c>
      <c r="M7" s="15">
        <f t="shared" ref="M7:M45" si="2">SUM(L7*$D7)</f>
        <v>0</v>
      </c>
      <c r="N7" s="18"/>
      <c r="O7" s="55">
        <f>SUM(F7,I7,L7)</f>
        <v>66</v>
      </c>
      <c r="P7" s="15">
        <f t="shared" ref="P7:P45" si="3">SUM(O7*$D7)</f>
        <v>0</v>
      </c>
    </row>
    <row r="8" spans="1:17" ht="15" customHeight="1">
      <c r="A8" s="101"/>
      <c r="B8" s="42" t="s">
        <v>452</v>
      </c>
      <c r="C8" s="58" t="s">
        <v>121</v>
      </c>
      <c r="D8" s="269"/>
      <c r="F8" s="55">
        <v>6</v>
      </c>
      <c r="G8" s="15">
        <f t="shared" si="0"/>
        <v>0</v>
      </c>
      <c r="H8" s="18"/>
      <c r="I8" s="55">
        <v>9</v>
      </c>
      <c r="J8" s="15">
        <f t="shared" si="1"/>
        <v>0</v>
      </c>
      <c r="K8" s="18"/>
      <c r="L8" s="55">
        <v>51</v>
      </c>
      <c r="M8" s="15">
        <f t="shared" si="2"/>
        <v>0</v>
      </c>
      <c r="N8" s="18"/>
      <c r="O8" s="55">
        <f>SUM(F8,I8,L8)</f>
        <v>66</v>
      </c>
      <c r="P8" s="15">
        <f t="shared" si="3"/>
        <v>0</v>
      </c>
    </row>
    <row r="9" spans="1:17" ht="15" customHeight="1">
      <c r="A9" s="101"/>
      <c r="B9" s="42" t="s">
        <v>453</v>
      </c>
      <c r="C9" s="58"/>
      <c r="D9" s="269"/>
      <c r="F9" s="79"/>
      <c r="G9" s="79"/>
      <c r="H9" s="18"/>
      <c r="I9" s="79"/>
      <c r="J9" s="79"/>
      <c r="K9" s="18"/>
      <c r="L9" s="79"/>
      <c r="M9" s="79"/>
      <c r="N9" s="18"/>
      <c r="O9" s="79"/>
      <c r="P9" s="79"/>
    </row>
    <row r="10" spans="1:17" ht="15" customHeight="1">
      <c r="A10" s="101"/>
      <c r="B10" s="42" t="s">
        <v>454</v>
      </c>
      <c r="C10" s="58" t="s">
        <v>121</v>
      </c>
      <c r="D10" s="269"/>
      <c r="F10" s="55">
        <v>6</v>
      </c>
      <c r="G10" s="15">
        <f t="shared" si="0"/>
        <v>0</v>
      </c>
      <c r="H10" s="18"/>
      <c r="I10" s="55">
        <v>9</v>
      </c>
      <c r="J10" s="15">
        <f t="shared" si="1"/>
        <v>0</v>
      </c>
      <c r="K10" s="18"/>
      <c r="L10" s="55">
        <v>51</v>
      </c>
      <c r="M10" s="15">
        <f t="shared" si="2"/>
        <v>0</v>
      </c>
      <c r="N10" s="18"/>
      <c r="O10" s="55">
        <f t="shared" ref="O10:O26" si="4">SUM(F10,I10,L10)</f>
        <v>66</v>
      </c>
      <c r="P10" s="15">
        <f t="shared" si="3"/>
        <v>0</v>
      </c>
    </row>
    <row r="11" spans="1:17" ht="15" customHeight="1">
      <c r="A11" s="101"/>
      <c r="B11" s="42" t="s">
        <v>455</v>
      </c>
      <c r="C11" s="58" t="s">
        <v>121</v>
      </c>
      <c r="D11" s="269"/>
      <c r="F11" s="55">
        <v>6</v>
      </c>
      <c r="G11" s="15">
        <f t="shared" si="0"/>
        <v>0</v>
      </c>
      <c r="H11" s="18"/>
      <c r="I11" s="55">
        <v>9</v>
      </c>
      <c r="J11" s="15">
        <f t="shared" si="1"/>
        <v>0</v>
      </c>
      <c r="K11" s="18"/>
      <c r="L11" s="55">
        <v>51</v>
      </c>
      <c r="M11" s="15">
        <f t="shared" si="2"/>
        <v>0</v>
      </c>
      <c r="N11" s="18"/>
      <c r="O11" s="55">
        <f t="shared" si="4"/>
        <v>66</v>
      </c>
      <c r="P11" s="15">
        <f t="shared" si="3"/>
        <v>0</v>
      </c>
    </row>
    <row r="12" spans="1:17" ht="15" customHeight="1">
      <c r="A12" s="101"/>
      <c r="B12" s="42" t="s">
        <v>456</v>
      </c>
      <c r="C12" s="58" t="s">
        <v>121</v>
      </c>
      <c r="D12" s="269"/>
      <c r="F12" s="55">
        <v>6</v>
      </c>
      <c r="G12" s="15">
        <f t="shared" si="0"/>
        <v>0</v>
      </c>
      <c r="H12" s="18"/>
      <c r="I12" s="55">
        <v>9</v>
      </c>
      <c r="J12" s="15">
        <f t="shared" si="1"/>
        <v>0</v>
      </c>
      <c r="K12" s="18"/>
      <c r="L12" s="55">
        <v>51</v>
      </c>
      <c r="M12" s="15">
        <f t="shared" si="2"/>
        <v>0</v>
      </c>
      <c r="N12" s="18"/>
      <c r="O12" s="55">
        <f t="shared" si="4"/>
        <v>66</v>
      </c>
      <c r="P12" s="15">
        <f t="shared" si="3"/>
        <v>0</v>
      </c>
    </row>
    <row r="13" spans="1:17" ht="15" customHeight="1">
      <c r="A13" s="101"/>
      <c r="B13" s="42" t="s">
        <v>457</v>
      </c>
      <c r="C13" s="58" t="s">
        <v>121</v>
      </c>
      <c r="D13" s="269"/>
      <c r="F13" s="55">
        <v>6</v>
      </c>
      <c r="G13" s="15">
        <f t="shared" si="0"/>
        <v>0</v>
      </c>
      <c r="H13" s="18"/>
      <c r="I13" s="55">
        <v>9</v>
      </c>
      <c r="J13" s="15">
        <f t="shared" si="1"/>
        <v>0</v>
      </c>
      <c r="K13" s="18"/>
      <c r="L13" s="55">
        <v>51</v>
      </c>
      <c r="M13" s="15">
        <f t="shared" si="2"/>
        <v>0</v>
      </c>
      <c r="N13" s="18"/>
      <c r="O13" s="55">
        <f t="shared" si="4"/>
        <v>66</v>
      </c>
      <c r="P13" s="15">
        <f t="shared" si="3"/>
        <v>0</v>
      </c>
    </row>
    <row r="14" spans="1:17" ht="15" customHeight="1">
      <c r="A14" s="101"/>
      <c r="B14" s="42" t="s">
        <v>458</v>
      </c>
      <c r="C14" s="58" t="s">
        <v>121</v>
      </c>
      <c r="D14" s="269"/>
      <c r="F14" s="55">
        <v>6</v>
      </c>
      <c r="G14" s="15">
        <f t="shared" si="0"/>
        <v>0</v>
      </c>
      <c r="H14" s="18"/>
      <c r="I14" s="55">
        <v>9</v>
      </c>
      <c r="J14" s="15">
        <f t="shared" si="1"/>
        <v>0</v>
      </c>
      <c r="K14" s="18"/>
      <c r="L14" s="55">
        <v>51</v>
      </c>
      <c r="M14" s="15">
        <f t="shared" si="2"/>
        <v>0</v>
      </c>
      <c r="N14" s="18"/>
      <c r="O14" s="55">
        <f t="shared" si="4"/>
        <v>66</v>
      </c>
      <c r="P14" s="15">
        <f t="shared" si="3"/>
        <v>0</v>
      </c>
    </row>
    <row r="15" spans="1:17" ht="15" customHeight="1">
      <c r="A15" s="101"/>
      <c r="B15" s="42" t="s">
        <v>459</v>
      </c>
      <c r="C15" s="58" t="s">
        <v>121</v>
      </c>
      <c r="D15" s="269"/>
      <c r="F15" s="55">
        <v>6</v>
      </c>
      <c r="G15" s="15">
        <f t="shared" si="0"/>
        <v>0</v>
      </c>
      <c r="H15" s="18"/>
      <c r="I15" s="55">
        <v>9</v>
      </c>
      <c r="J15" s="15">
        <f t="shared" si="1"/>
        <v>0</v>
      </c>
      <c r="K15" s="18"/>
      <c r="L15" s="55">
        <v>51</v>
      </c>
      <c r="M15" s="15">
        <f t="shared" si="2"/>
        <v>0</v>
      </c>
      <c r="N15" s="18"/>
      <c r="O15" s="55">
        <f t="shared" si="4"/>
        <v>66</v>
      </c>
      <c r="P15" s="15">
        <f t="shared" si="3"/>
        <v>0</v>
      </c>
    </row>
    <row r="16" spans="1:17" ht="15" customHeight="1">
      <c r="A16" s="101"/>
      <c r="B16" s="42" t="s">
        <v>460</v>
      </c>
      <c r="C16" s="58" t="s">
        <v>121</v>
      </c>
      <c r="D16" s="269"/>
      <c r="F16" s="55">
        <v>6</v>
      </c>
      <c r="G16" s="15">
        <f t="shared" si="0"/>
        <v>0</v>
      </c>
      <c r="H16" s="18"/>
      <c r="I16" s="55">
        <v>9</v>
      </c>
      <c r="J16" s="15">
        <f t="shared" si="1"/>
        <v>0</v>
      </c>
      <c r="K16" s="18"/>
      <c r="L16" s="55">
        <v>51</v>
      </c>
      <c r="M16" s="15">
        <f t="shared" si="2"/>
        <v>0</v>
      </c>
      <c r="N16" s="18"/>
      <c r="O16" s="55">
        <f t="shared" si="4"/>
        <v>66</v>
      </c>
      <c r="P16" s="15">
        <f t="shared" si="3"/>
        <v>0</v>
      </c>
    </row>
    <row r="17" spans="1:16" ht="15" customHeight="1">
      <c r="A17" s="101"/>
      <c r="B17" s="42" t="s">
        <v>461</v>
      </c>
      <c r="C17" s="58" t="s">
        <v>121</v>
      </c>
      <c r="D17" s="269"/>
      <c r="F17" s="55">
        <v>6</v>
      </c>
      <c r="G17" s="15">
        <f t="shared" si="0"/>
        <v>0</v>
      </c>
      <c r="H17" s="18"/>
      <c r="I17" s="55">
        <v>9</v>
      </c>
      <c r="J17" s="15">
        <f t="shared" si="1"/>
        <v>0</v>
      </c>
      <c r="K17" s="18"/>
      <c r="L17" s="55">
        <v>51</v>
      </c>
      <c r="M17" s="15">
        <f t="shared" si="2"/>
        <v>0</v>
      </c>
      <c r="N17" s="18"/>
      <c r="O17" s="55">
        <f t="shared" si="4"/>
        <v>66</v>
      </c>
      <c r="P17" s="15">
        <f t="shared" si="3"/>
        <v>0</v>
      </c>
    </row>
    <row r="18" spans="1:16" ht="15" customHeight="1">
      <c r="A18" s="101"/>
      <c r="B18" s="42" t="s">
        <v>462</v>
      </c>
      <c r="C18" s="58" t="s">
        <v>121</v>
      </c>
      <c r="D18" s="269"/>
      <c r="F18" s="55">
        <v>6</v>
      </c>
      <c r="G18" s="15">
        <f t="shared" si="0"/>
        <v>0</v>
      </c>
      <c r="H18" s="18"/>
      <c r="I18" s="55">
        <v>9</v>
      </c>
      <c r="J18" s="15">
        <f t="shared" si="1"/>
        <v>0</v>
      </c>
      <c r="K18" s="18"/>
      <c r="L18" s="55">
        <v>51</v>
      </c>
      <c r="M18" s="15">
        <f t="shared" si="2"/>
        <v>0</v>
      </c>
      <c r="N18" s="18"/>
      <c r="O18" s="55">
        <f t="shared" si="4"/>
        <v>66</v>
      </c>
      <c r="P18" s="15">
        <f t="shared" si="3"/>
        <v>0</v>
      </c>
    </row>
    <row r="19" spans="1:16" ht="15" customHeight="1">
      <c r="A19" s="101"/>
      <c r="B19" s="42" t="s">
        <v>463</v>
      </c>
      <c r="C19" s="58" t="s">
        <v>121</v>
      </c>
      <c r="D19" s="269"/>
      <c r="F19" s="55">
        <v>6</v>
      </c>
      <c r="G19" s="15">
        <f t="shared" si="0"/>
        <v>0</v>
      </c>
      <c r="H19" s="18"/>
      <c r="I19" s="55">
        <v>9</v>
      </c>
      <c r="J19" s="15">
        <f t="shared" si="1"/>
        <v>0</v>
      </c>
      <c r="K19" s="18"/>
      <c r="L19" s="55">
        <v>51</v>
      </c>
      <c r="M19" s="15">
        <f t="shared" si="2"/>
        <v>0</v>
      </c>
      <c r="N19" s="18"/>
      <c r="O19" s="55">
        <f t="shared" si="4"/>
        <v>66</v>
      </c>
      <c r="P19" s="15">
        <f t="shared" si="3"/>
        <v>0</v>
      </c>
    </row>
    <row r="20" spans="1:16" ht="15" customHeight="1">
      <c r="A20" s="101"/>
      <c r="B20" s="42" t="s">
        <v>464</v>
      </c>
      <c r="C20" s="58"/>
      <c r="D20" s="269"/>
      <c r="F20" s="55"/>
      <c r="G20" s="15"/>
      <c r="H20" s="18"/>
      <c r="I20" s="55"/>
      <c r="J20" s="15"/>
      <c r="K20" s="18"/>
      <c r="L20" s="55"/>
      <c r="M20" s="15"/>
      <c r="N20" s="18"/>
      <c r="O20" s="55"/>
      <c r="P20" s="15"/>
    </row>
    <row r="21" spans="1:16" ht="15" customHeight="1">
      <c r="A21" s="101"/>
      <c r="B21" s="42" t="s">
        <v>465</v>
      </c>
      <c r="C21" s="58" t="s">
        <v>121</v>
      </c>
      <c r="D21" s="269"/>
      <c r="F21" s="55">
        <v>6</v>
      </c>
      <c r="G21" s="15">
        <f t="shared" ref="G21:G23" si="5">SUM(F21*$D21)</f>
        <v>0</v>
      </c>
      <c r="H21" s="18"/>
      <c r="I21" s="55">
        <v>9</v>
      </c>
      <c r="J21" s="15">
        <f t="shared" ref="J21:J23" si="6">SUM(I21*$D21)</f>
        <v>0</v>
      </c>
      <c r="K21" s="18"/>
      <c r="L21" s="55">
        <v>51</v>
      </c>
      <c r="M21" s="15">
        <f t="shared" ref="M21:M23" si="7">SUM(L21*$D21)</f>
        <v>0</v>
      </c>
      <c r="N21" s="18"/>
      <c r="O21" s="55">
        <f t="shared" ref="O21:O23" si="8">SUM(F21,I21,L21)</f>
        <v>66</v>
      </c>
      <c r="P21" s="15">
        <f t="shared" ref="P21:P23" si="9">SUM(O21*$D21)</f>
        <v>0</v>
      </c>
    </row>
    <row r="22" spans="1:16" ht="15" customHeight="1">
      <c r="A22" s="101"/>
      <c r="B22" s="42" t="s">
        <v>466</v>
      </c>
      <c r="C22" s="58" t="s">
        <v>121</v>
      </c>
      <c r="D22" s="269"/>
      <c r="F22" s="55">
        <v>6</v>
      </c>
      <c r="G22" s="15">
        <f t="shared" si="5"/>
        <v>0</v>
      </c>
      <c r="H22" s="18"/>
      <c r="I22" s="55">
        <v>9</v>
      </c>
      <c r="J22" s="15">
        <f t="shared" si="6"/>
        <v>0</v>
      </c>
      <c r="K22" s="18"/>
      <c r="L22" s="55">
        <v>51</v>
      </c>
      <c r="M22" s="15">
        <f t="shared" si="7"/>
        <v>0</v>
      </c>
      <c r="N22" s="18"/>
      <c r="O22" s="55">
        <f t="shared" si="8"/>
        <v>66</v>
      </c>
      <c r="P22" s="15">
        <f t="shared" si="9"/>
        <v>0</v>
      </c>
    </row>
    <row r="23" spans="1:16" ht="15" customHeight="1">
      <c r="A23" s="101"/>
      <c r="B23" s="42" t="s">
        <v>467</v>
      </c>
      <c r="C23" s="58" t="s">
        <v>121</v>
      </c>
      <c r="D23" s="269"/>
      <c r="F23" s="55">
        <v>6</v>
      </c>
      <c r="G23" s="15">
        <f t="shared" si="5"/>
        <v>0</v>
      </c>
      <c r="H23" s="18"/>
      <c r="I23" s="55">
        <v>9</v>
      </c>
      <c r="J23" s="15">
        <f t="shared" si="6"/>
        <v>0</v>
      </c>
      <c r="K23" s="18"/>
      <c r="L23" s="55">
        <v>51</v>
      </c>
      <c r="M23" s="15">
        <f t="shared" si="7"/>
        <v>0</v>
      </c>
      <c r="N23" s="18"/>
      <c r="O23" s="55">
        <f t="shared" si="8"/>
        <v>66</v>
      </c>
      <c r="P23" s="15">
        <f t="shared" si="9"/>
        <v>0</v>
      </c>
    </row>
    <row r="24" spans="1:16" s="18" customFormat="1" ht="30" customHeight="1">
      <c r="A24" s="100" t="s">
        <v>468</v>
      </c>
      <c r="B24" s="43" t="s">
        <v>469</v>
      </c>
      <c r="C24" s="58" t="s">
        <v>470</v>
      </c>
      <c r="D24" s="269"/>
      <c r="F24" s="55">
        <v>258</v>
      </c>
      <c r="G24" s="15">
        <f t="shared" si="0"/>
        <v>0</v>
      </c>
      <c r="I24" s="55">
        <v>387</v>
      </c>
      <c r="J24" s="15">
        <f t="shared" si="1"/>
        <v>0</v>
      </c>
      <c r="K24" s="117"/>
      <c r="L24" s="55">
        <v>2193</v>
      </c>
      <c r="M24" s="15">
        <f t="shared" si="2"/>
        <v>0</v>
      </c>
      <c r="N24" s="117"/>
      <c r="O24" s="55">
        <f t="shared" si="4"/>
        <v>2838</v>
      </c>
      <c r="P24" s="15">
        <f t="shared" si="3"/>
        <v>0</v>
      </c>
    </row>
    <row r="25" spans="1:16" s="18" customFormat="1" ht="39.75" customHeight="1">
      <c r="A25" s="100" t="s">
        <v>471</v>
      </c>
      <c r="B25" s="43" t="s">
        <v>472</v>
      </c>
      <c r="C25" s="58"/>
      <c r="D25" s="269"/>
      <c r="F25" s="55"/>
      <c r="G25" s="15"/>
      <c r="I25" s="55"/>
      <c r="J25" s="15"/>
      <c r="K25" s="117"/>
      <c r="L25" s="55"/>
      <c r="M25" s="15"/>
      <c r="N25" s="117"/>
      <c r="O25" s="55"/>
      <c r="P25" s="15"/>
    </row>
    <row r="26" spans="1:16" ht="30" customHeight="1">
      <c r="A26" s="101"/>
      <c r="B26" s="42" t="s">
        <v>473</v>
      </c>
      <c r="C26" s="58" t="s">
        <v>121</v>
      </c>
      <c r="D26" s="269"/>
      <c r="F26" s="55">
        <v>12</v>
      </c>
      <c r="G26" s="15">
        <f t="shared" ref="G26" si="10">SUM(F26*$D26)</f>
        <v>0</v>
      </c>
      <c r="H26" s="18"/>
      <c r="I26" s="55">
        <v>0</v>
      </c>
      <c r="J26" s="15">
        <f t="shared" ref="J26" si="11">SUM(I26*$D26)</f>
        <v>0</v>
      </c>
      <c r="K26" s="18"/>
      <c r="L26" s="55">
        <v>0</v>
      </c>
      <c r="M26" s="15">
        <f t="shared" ref="M26" si="12">SUM(L26*$D26)</f>
        <v>0</v>
      </c>
      <c r="N26" s="18"/>
      <c r="O26" s="55">
        <f t="shared" si="4"/>
        <v>12</v>
      </c>
      <c r="P26" s="15">
        <f t="shared" ref="P26" si="13">SUM(O26*$D26)</f>
        <v>0</v>
      </c>
    </row>
    <row r="27" spans="1:16" ht="41.25" customHeight="1">
      <c r="A27" s="100" t="s">
        <v>474</v>
      </c>
      <c r="B27" s="43" t="s">
        <v>475</v>
      </c>
      <c r="C27" s="58"/>
      <c r="D27" s="269"/>
      <c r="F27" s="79"/>
      <c r="G27" s="79"/>
      <c r="H27" s="18"/>
      <c r="I27" s="79"/>
      <c r="J27" s="79"/>
      <c r="K27" s="18"/>
      <c r="L27" s="79"/>
      <c r="M27" s="79"/>
      <c r="N27" s="18"/>
      <c r="O27" s="79"/>
      <c r="P27" s="79"/>
    </row>
    <row r="28" spans="1:16" ht="15" customHeight="1">
      <c r="A28" s="101"/>
      <c r="B28" s="42" t="s">
        <v>476</v>
      </c>
      <c r="C28" s="58" t="s">
        <v>121</v>
      </c>
      <c r="D28" s="269"/>
      <c r="F28" s="55">
        <v>6</v>
      </c>
      <c r="G28" s="15">
        <f t="shared" si="0"/>
        <v>0</v>
      </c>
      <c r="H28" s="18"/>
      <c r="I28" s="55">
        <v>9</v>
      </c>
      <c r="J28" s="15">
        <f t="shared" si="1"/>
        <v>0</v>
      </c>
      <c r="K28" s="18"/>
      <c r="L28" s="55">
        <v>51</v>
      </c>
      <c r="M28" s="15">
        <f t="shared" si="2"/>
        <v>0</v>
      </c>
      <c r="N28" s="18"/>
      <c r="O28" s="55">
        <f t="shared" ref="O28:O29" si="14">SUM(F28,I28,L28)</f>
        <v>66</v>
      </c>
      <c r="P28" s="15">
        <f t="shared" si="3"/>
        <v>0</v>
      </c>
    </row>
    <row r="29" spans="1:16" ht="15" customHeight="1">
      <c r="A29" s="101"/>
      <c r="B29" s="42" t="s">
        <v>477</v>
      </c>
      <c r="C29" s="58" t="s">
        <v>121</v>
      </c>
      <c r="D29" s="269"/>
      <c r="F29" s="55">
        <v>6</v>
      </c>
      <c r="G29" s="15">
        <f t="shared" si="0"/>
        <v>0</v>
      </c>
      <c r="H29" s="18"/>
      <c r="I29" s="55">
        <v>9</v>
      </c>
      <c r="J29" s="15">
        <f t="shared" si="1"/>
        <v>0</v>
      </c>
      <c r="K29" s="18"/>
      <c r="L29" s="55">
        <v>51</v>
      </c>
      <c r="M29" s="15">
        <f t="shared" si="2"/>
        <v>0</v>
      </c>
      <c r="N29" s="18"/>
      <c r="O29" s="55">
        <f t="shared" si="14"/>
        <v>66</v>
      </c>
      <c r="P29" s="15">
        <f t="shared" si="3"/>
        <v>0</v>
      </c>
    </row>
    <row r="30" spans="1:16" ht="15" customHeight="1">
      <c r="A30" s="101"/>
      <c r="B30" s="42" t="s">
        <v>478</v>
      </c>
      <c r="C30" s="58"/>
      <c r="D30" s="269"/>
      <c r="F30" s="217"/>
      <c r="G30" s="79"/>
      <c r="H30" s="18"/>
      <c r="I30" s="217"/>
      <c r="J30" s="79"/>
      <c r="K30" s="18"/>
      <c r="L30" s="217"/>
      <c r="M30" s="79"/>
      <c r="N30" s="18"/>
      <c r="O30" s="217"/>
      <c r="P30" s="79"/>
    </row>
    <row r="31" spans="1:16" ht="15" customHeight="1">
      <c r="A31" s="101"/>
      <c r="B31" s="42" t="s">
        <v>454</v>
      </c>
      <c r="C31" s="58" t="s">
        <v>121</v>
      </c>
      <c r="D31" s="269"/>
      <c r="F31" s="55">
        <v>6</v>
      </c>
      <c r="G31" s="15">
        <f t="shared" si="0"/>
        <v>0</v>
      </c>
      <c r="H31" s="18"/>
      <c r="I31" s="55">
        <v>9</v>
      </c>
      <c r="J31" s="15">
        <f t="shared" si="1"/>
        <v>0</v>
      </c>
      <c r="K31" s="18"/>
      <c r="L31" s="55">
        <v>51</v>
      </c>
      <c r="M31" s="15">
        <f t="shared" si="2"/>
        <v>0</v>
      </c>
      <c r="N31" s="18"/>
      <c r="O31" s="55">
        <f t="shared" ref="O31:O45" si="15">SUM(F31,I31,L31)</f>
        <v>66</v>
      </c>
      <c r="P31" s="15">
        <f t="shared" si="3"/>
        <v>0</v>
      </c>
    </row>
    <row r="32" spans="1:16" ht="15" customHeight="1">
      <c r="A32" s="101"/>
      <c r="B32" s="42" t="s">
        <v>455</v>
      </c>
      <c r="C32" s="58" t="s">
        <v>121</v>
      </c>
      <c r="D32" s="269"/>
      <c r="F32" s="55">
        <v>6</v>
      </c>
      <c r="G32" s="15">
        <f t="shared" si="0"/>
        <v>0</v>
      </c>
      <c r="H32" s="18"/>
      <c r="I32" s="55">
        <v>9</v>
      </c>
      <c r="J32" s="15">
        <f t="shared" si="1"/>
        <v>0</v>
      </c>
      <c r="K32" s="18"/>
      <c r="L32" s="55">
        <v>51</v>
      </c>
      <c r="M32" s="15">
        <f t="shared" si="2"/>
        <v>0</v>
      </c>
      <c r="N32" s="18"/>
      <c r="O32" s="55">
        <f t="shared" si="15"/>
        <v>66</v>
      </c>
      <c r="P32" s="15">
        <f t="shared" si="3"/>
        <v>0</v>
      </c>
    </row>
    <row r="33" spans="1:16" ht="15" customHeight="1">
      <c r="A33" s="101"/>
      <c r="B33" s="42" t="s">
        <v>456</v>
      </c>
      <c r="C33" s="58" t="s">
        <v>121</v>
      </c>
      <c r="D33" s="269"/>
      <c r="F33" s="55">
        <v>6</v>
      </c>
      <c r="G33" s="15">
        <f t="shared" si="0"/>
        <v>0</v>
      </c>
      <c r="H33" s="18"/>
      <c r="I33" s="55">
        <v>9</v>
      </c>
      <c r="J33" s="15">
        <f t="shared" si="1"/>
        <v>0</v>
      </c>
      <c r="K33" s="18"/>
      <c r="L33" s="55">
        <v>51</v>
      </c>
      <c r="M33" s="15">
        <f t="shared" si="2"/>
        <v>0</v>
      </c>
      <c r="N33" s="18"/>
      <c r="O33" s="55">
        <f t="shared" si="15"/>
        <v>66</v>
      </c>
      <c r="P33" s="15">
        <f t="shared" si="3"/>
        <v>0</v>
      </c>
    </row>
    <row r="34" spans="1:16" ht="15" customHeight="1">
      <c r="A34" s="101"/>
      <c r="B34" s="42" t="s">
        <v>457</v>
      </c>
      <c r="C34" s="58" t="s">
        <v>121</v>
      </c>
      <c r="D34" s="269"/>
      <c r="F34" s="55">
        <v>6</v>
      </c>
      <c r="G34" s="15">
        <f t="shared" si="0"/>
        <v>0</v>
      </c>
      <c r="H34" s="18"/>
      <c r="I34" s="55">
        <v>9</v>
      </c>
      <c r="J34" s="15">
        <f t="shared" si="1"/>
        <v>0</v>
      </c>
      <c r="K34" s="18"/>
      <c r="L34" s="55">
        <v>51</v>
      </c>
      <c r="M34" s="15">
        <f t="shared" si="2"/>
        <v>0</v>
      </c>
      <c r="N34" s="18"/>
      <c r="O34" s="55">
        <f t="shared" si="15"/>
        <v>66</v>
      </c>
      <c r="P34" s="15">
        <f t="shared" si="3"/>
        <v>0</v>
      </c>
    </row>
    <row r="35" spans="1:16" ht="15" customHeight="1">
      <c r="A35" s="101"/>
      <c r="B35" s="42" t="s">
        <v>458</v>
      </c>
      <c r="C35" s="58" t="s">
        <v>121</v>
      </c>
      <c r="D35" s="269"/>
      <c r="F35" s="55">
        <v>6</v>
      </c>
      <c r="G35" s="15">
        <f t="shared" si="0"/>
        <v>0</v>
      </c>
      <c r="H35" s="18"/>
      <c r="I35" s="55">
        <v>9</v>
      </c>
      <c r="J35" s="15">
        <f t="shared" si="1"/>
        <v>0</v>
      </c>
      <c r="K35" s="18"/>
      <c r="L35" s="55">
        <v>51</v>
      </c>
      <c r="M35" s="15">
        <f t="shared" si="2"/>
        <v>0</v>
      </c>
      <c r="N35" s="18"/>
      <c r="O35" s="55">
        <f t="shared" si="15"/>
        <v>66</v>
      </c>
      <c r="P35" s="15">
        <f t="shared" si="3"/>
        <v>0</v>
      </c>
    </row>
    <row r="36" spans="1:16" ht="15" customHeight="1">
      <c r="A36" s="101"/>
      <c r="B36" s="42" t="s">
        <v>459</v>
      </c>
      <c r="C36" s="58" t="s">
        <v>121</v>
      </c>
      <c r="D36" s="269"/>
      <c r="F36" s="55">
        <v>6</v>
      </c>
      <c r="G36" s="15">
        <f t="shared" si="0"/>
        <v>0</v>
      </c>
      <c r="H36" s="18"/>
      <c r="I36" s="55">
        <v>9</v>
      </c>
      <c r="J36" s="15">
        <f t="shared" si="1"/>
        <v>0</v>
      </c>
      <c r="K36" s="18"/>
      <c r="L36" s="55">
        <v>51</v>
      </c>
      <c r="M36" s="15">
        <f t="shared" si="2"/>
        <v>0</v>
      </c>
      <c r="N36" s="18"/>
      <c r="O36" s="55">
        <f t="shared" si="15"/>
        <v>66</v>
      </c>
      <c r="P36" s="15">
        <f t="shared" si="3"/>
        <v>0</v>
      </c>
    </row>
    <row r="37" spans="1:16" ht="15" customHeight="1">
      <c r="A37" s="101"/>
      <c r="B37" s="42" t="s">
        <v>460</v>
      </c>
      <c r="C37" s="58" t="s">
        <v>121</v>
      </c>
      <c r="D37" s="269"/>
      <c r="F37" s="55">
        <v>6</v>
      </c>
      <c r="G37" s="15">
        <f t="shared" si="0"/>
        <v>0</v>
      </c>
      <c r="H37" s="18"/>
      <c r="I37" s="55">
        <v>9</v>
      </c>
      <c r="J37" s="15">
        <f t="shared" si="1"/>
        <v>0</v>
      </c>
      <c r="K37" s="18"/>
      <c r="L37" s="55">
        <v>51</v>
      </c>
      <c r="M37" s="15">
        <f t="shared" si="2"/>
        <v>0</v>
      </c>
      <c r="N37" s="18"/>
      <c r="O37" s="55">
        <f t="shared" si="15"/>
        <v>66</v>
      </c>
      <c r="P37" s="15">
        <f t="shared" si="3"/>
        <v>0</v>
      </c>
    </row>
    <row r="38" spans="1:16" ht="15" customHeight="1">
      <c r="A38" s="101"/>
      <c r="B38" s="42" t="s">
        <v>461</v>
      </c>
      <c r="C38" s="58" t="s">
        <v>121</v>
      </c>
      <c r="D38" s="269"/>
      <c r="F38" s="55">
        <v>6</v>
      </c>
      <c r="G38" s="15">
        <f t="shared" si="0"/>
        <v>0</v>
      </c>
      <c r="H38" s="18"/>
      <c r="I38" s="55">
        <v>9</v>
      </c>
      <c r="J38" s="15">
        <f t="shared" si="1"/>
        <v>0</v>
      </c>
      <c r="K38" s="18"/>
      <c r="L38" s="55">
        <v>51</v>
      </c>
      <c r="M38" s="15">
        <f t="shared" si="2"/>
        <v>0</v>
      </c>
      <c r="N38" s="18"/>
      <c r="O38" s="55">
        <f t="shared" si="15"/>
        <v>66</v>
      </c>
      <c r="P38" s="15">
        <f t="shared" si="3"/>
        <v>0</v>
      </c>
    </row>
    <row r="39" spans="1:16" ht="15" customHeight="1">
      <c r="A39" s="101"/>
      <c r="B39" s="42" t="s">
        <v>462</v>
      </c>
      <c r="C39" s="58" t="s">
        <v>121</v>
      </c>
      <c r="D39" s="269"/>
      <c r="F39" s="55">
        <v>6</v>
      </c>
      <c r="G39" s="15">
        <f t="shared" si="0"/>
        <v>0</v>
      </c>
      <c r="H39" s="18"/>
      <c r="I39" s="55">
        <v>9</v>
      </c>
      <c r="J39" s="15">
        <f t="shared" si="1"/>
        <v>0</v>
      </c>
      <c r="K39" s="18"/>
      <c r="L39" s="55">
        <v>51</v>
      </c>
      <c r="M39" s="15">
        <f t="shared" si="2"/>
        <v>0</v>
      </c>
      <c r="N39" s="18"/>
      <c r="O39" s="55">
        <f t="shared" si="15"/>
        <v>66</v>
      </c>
      <c r="P39" s="15">
        <f t="shared" si="3"/>
        <v>0</v>
      </c>
    </row>
    <row r="40" spans="1:16" ht="15" customHeight="1">
      <c r="A40" s="101"/>
      <c r="B40" s="42" t="s">
        <v>463</v>
      </c>
      <c r="C40" s="58" t="s">
        <v>121</v>
      </c>
      <c r="D40" s="269"/>
      <c r="F40" s="55">
        <v>6</v>
      </c>
      <c r="G40" s="15">
        <f t="shared" si="0"/>
        <v>0</v>
      </c>
      <c r="H40" s="18"/>
      <c r="I40" s="55">
        <v>9</v>
      </c>
      <c r="J40" s="15">
        <f t="shared" si="1"/>
        <v>0</v>
      </c>
      <c r="K40" s="18"/>
      <c r="L40" s="55">
        <v>51</v>
      </c>
      <c r="M40" s="15">
        <f t="shared" si="2"/>
        <v>0</v>
      </c>
      <c r="N40" s="18"/>
      <c r="O40" s="55">
        <f t="shared" si="15"/>
        <v>66</v>
      </c>
      <c r="P40" s="15">
        <f t="shared" si="3"/>
        <v>0</v>
      </c>
    </row>
    <row r="41" spans="1:16" ht="15" customHeight="1">
      <c r="A41" s="101"/>
      <c r="B41" s="42" t="s">
        <v>479</v>
      </c>
      <c r="C41" s="58"/>
      <c r="D41" s="269"/>
      <c r="F41" s="217"/>
      <c r="G41" s="79"/>
      <c r="H41" s="18"/>
      <c r="I41" s="217"/>
      <c r="J41" s="79"/>
      <c r="K41" s="18"/>
      <c r="L41" s="217"/>
      <c r="M41" s="79"/>
      <c r="N41" s="18"/>
      <c r="O41" s="217"/>
      <c r="P41" s="79"/>
    </row>
    <row r="42" spans="1:16" ht="15" customHeight="1">
      <c r="A42" s="101"/>
      <c r="B42" s="42" t="s">
        <v>465</v>
      </c>
      <c r="C42" s="58" t="s">
        <v>121</v>
      </c>
      <c r="D42" s="269"/>
      <c r="F42" s="55">
        <v>6</v>
      </c>
      <c r="G42" s="15">
        <f t="shared" ref="G42:G44" si="16">SUM(F42*$D42)</f>
        <v>0</v>
      </c>
      <c r="H42" s="18"/>
      <c r="I42" s="55">
        <v>9</v>
      </c>
      <c r="J42" s="15">
        <f t="shared" ref="J42:J44" si="17">SUM(I42*$D42)</f>
        <v>0</v>
      </c>
      <c r="K42" s="18"/>
      <c r="L42" s="55">
        <v>51</v>
      </c>
      <c r="M42" s="15">
        <f t="shared" ref="M42:M44" si="18">SUM(L42*$D42)</f>
        <v>0</v>
      </c>
      <c r="N42" s="18"/>
      <c r="O42" s="55">
        <f t="shared" ref="O42:O44" si="19">SUM(F42,I42,L42)</f>
        <v>66</v>
      </c>
      <c r="P42" s="15">
        <f t="shared" ref="P42:P44" si="20">SUM(O42*$D42)</f>
        <v>0</v>
      </c>
    </row>
    <row r="43" spans="1:16" ht="15" customHeight="1">
      <c r="A43" s="101"/>
      <c r="B43" s="42" t="s">
        <v>466</v>
      </c>
      <c r="C43" s="58" t="s">
        <v>121</v>
      </c>
      <c r="D43" s="269"/>
      <c r="F43" s="55">
        <v>6</v>
      </c>
      <c r="G43" s="15">
        <f t="shared" si="16"/>
        <v>0</v>
      </c>
      <c r="H43" s="18"/>
      <c r="I43" s="55">
        <v>9</v>
      </c>
      <c r="J43" s="15">
        <f t="shared" si="17"/>
        <v>0</v>
      </c>
      <c r="K43" s="18"/>
      <c r="L43" s="55">
        <v>51</v>
      </c>
      <c r="M43" s="15">
        <f t="shared" si="18"/>
        <v>0</v>
      </c>
      <c r="N43" s="18"/>
      <c r="O43" s="55">
        <f t="shared" si="19"/>
        <v>66</v>
      </c>
      <c r="P43" s="15">
        <f t="shared" si="20"/>
        <v>0</v>
      </c>
    </row>
    <row r="44" spans="1:16" ht="15" customHeight="1">
      <c r="A44" s="101"/>
      <c r="B44" s="42" t="s">
        <v>467</v>
      </c>
      <c r="C44" s="58" t="s">
        <v>121</v>
      </c>
      <c r="D44" s="269"/>
      <c r="F44" s="55">
        <v>6</v>
      </c>
      <c r="G44" s="15">
        <f t="shared" si="16"/>
        <v>0</v>
      </c>
      <c r="H44" s="18"/>
      <c r="I44" s="55">
        <v>9</v>
      </c>
      <c r="J44" s="15">
        <f t="shared" si="17"/>
        <v>0</v>
      </c>
      <c r="K44" s="18"/>
      <c r="L44" s="55">
        <v>51</v>
      </c>
      <c r="M44" s="15">
        <f t="shared" si="18"/>
        <v>0</v>
      </c>
      <c r="N44" s="18"/>
      <c r="O44" s="55">
        <f t="shared" si="19"/>
        <v>66</v>
      </c>
      <c r="P44" s="15">
        <f t="shared" si="20"/>
        <v>0</v>
      </c>
    </row>
    <row r="45" spans="1:16" ht="15" customHeight="1">
      <c r="A45" s="100" t="s">
        <v>480</v>
      </c>
      <c r="B45" s="43" t="s">
        <v>481</v>
      </c>
      <c r="C45" s="58" t="s">
        <v>482</v>
      </c>
      <c r="D45" s="269"/>
      <c r="F45" s="55">
        <v>258</v>
      </c>
      <c r="G45" s="15">
        <f t="shared" si="0"/>
        <v>0</v>
      </c>
      <c r="H45" s="18"/>
      <c r="I45" s="55">
        <v>387</v>
      </c>
      <c r="J45" s="15">
        <f t="shared" si="1"/>
        <v>0</v>
      </c>
      <c r="K45" s="117"/>
      <c r="L45" s="55">
        <v>2193</v>
      </c>
      <c r="M45" s="15">
        <f t="shared" si="2"/>
        <v>0</v>
      </c>
      <c r="N45" s="117"/>
      <c r="O45" s="55">
        <f t="shared" si="15"/>
        <v>2838</v>
      </c>
      <c r="P45" s="15">
        <f t="shared" si="3"/>
        <v>0</v>
      </c>
    </row>
    <row r="46" spans="1:16" ht="15" customHeight="1" thickBot="1">
      <c r="A46" s="96"/>
      <c r="B46" s="104"/>
      <c r="C46" s="86"/>
      <c r="D46" s="272"/>
      <c r="F46" s="55"/>
      <c r="G46" s="218"/>
      <c r="H46" s="18"/>
      <c r="I46" s="55"/>
      <c r="J46" s="218"/>
      <c r="K46" s="117"/>
      <c r="L46" s="55"/>
      <c r="M46" s="218"/>
      <c r="N46" s="117"/>
      <c r="O46" s="219"/>
      <c r="P46" s="218"/>
    </row>
    <row r="47" spans="1:16" ht="27" customHeight="1" thickBot="1">
      <c r="A47" s="348" t="s">
        <v>483</v>
      </c>
      <c r="B47" s="347"/>
      <c r="C47" s="347"/>
      <c r="D47" s="349"/>
      <c r="F47" s="395"/>
      <c r="G47" s="63">
        <f>SUM(G5:G46)</f>
        <v>0</v>
      </c>
      <c r="I47" s="395"/>
      <c r="J47" s="63">
        <f>SUM(J5:J46)</f>
        <v>0</v>
      </c>
      <c r="L47" s="395"/>
      <c r="M47" s="63">
        <f>SUM(M5:M46)</f>
        <v>0</v>
      </c>
      <c r="O47" s="395"/>
      <c r="P47" s="63">
        <f>SUM(P5:P46)</f>
        <v>0</v>
      </c>
    </row>
  </sheetData>
  <sheetProtection selectLockedCells="1"/>
  <mergeCells count="8">
    <mergeCell ref="O2:P2"/>
    <mergeCell ref="I2:J2"/>
    <mergeCell ref="A47:D47"/>
    <mergeCell ref="F2:G2"/>
    <mergeCell ref="L2:M2"/>
    <mergeCell ref="A2:A3"/>
    <mergeCell ref="B2:B3"/>
    <mergeCell ref="C2:C3"/>
  </mergeCells>
  <printOptions gridLines="1"/>
  <pageMargins left="0.70866141732283505" right="0.70866141732283505" top="0.74803149606299202" bottom="0.74803149606299202" header="0.118110236220472" footer="0.118110236220472"/>
  <pageSetup paperSize="9" scale="53"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5">
    <tabColor rgb="FF99CC00"/>
  </sheetPr>
  <dimension ref="A1:Q83"/>
  <sheetViews>
    <sheetView zoomScale="80" zoomScaleNormal="80" zoomScalePageLayoutView="80" workbookViewId="0">
      <pane ySplit="3" topLeftCell="A76" activePane="bottomLeft" state="frozen"/>
      <selection pane="bottomLeft" activeCell="D78" sqref="D78"/>
    </sheetView>
  </sheetViews>
  <sheetFormatPr defaultColWidth="8.85546875" defaultRowHeight="11.25"/>
  <cols>
    <col min="1" max="1" width="9.7109375" style="1" customWidth="1"/>
    <col min="2" max="2" width="49.7109375" style="1" customWidth="1"/>
    <col min="3" max="3" width="11.140625" style="1" customWidth="1"/>
    <col min="4" max="4" width="13.7109375" style="23" customWidth="1"/>
    <col min="5" max="5" width="1.7109375" style="1" customWidth="1"/>
    <col min="6" max="7" width="18.7109375" style="1" customWidth="1"/>
    <col min="8" max="8" width="1.7109375" style="1" customWidth="1"/>
    <col min="9" max="9" width="18.7109375" style="7" customWidth="1"/>
    <col min="10" max="10" width="18.7109375" style="1" customWidth="1"/>
    <col min="11" max="11" width="1.7109375" style="1" customWidth="1"/>
    <col min="12" max="12" width="18.7109375" style="7" customWidth="1"/>
    <col min="13" max="13" width="18.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F3" s="67" t="s">
        <v>113</v>
      </c>
      <c r="G3" s="67" t="s">
        <v>38</v>
      </c>
      <c r="I3" s="67" t="s">
        <v>113</v>
      </c>
      <c r="J3" s="67" t="s">
        <v>38</v>
      </c>
      <c r="L3" s="67" t="s">
        <v>113</v>
      </c>
      <c r="M3" s="67" t="s">
        <v>38</v>
      </c>
      <c r="O3" s="67" t="s">
        <v>113</v>
      </c>
      <c r="P3" s="67" t="s">
        <v>38</v>
      </c>
    </row>
    <row r="4" spans="1:17" ht="30" customHeight="1" thickBot="1">
      <c r="A4" s="388" t="s">
        <v>68</v>
      </c>
      <c r="B4" s="38" t="s">
        <v>484</v>
      </c>
      <c r="C4" s="225"/>
      <c r="D4" s="232"/>
      <c r="F4" s="74"/>
      <c r="G4" s="73"/>
      <c r="I4" s="367"/>
      <c r="J4" s="368"/>
      <c r="L4" s="367"/>
      <c r="M4" s="368"/>
      <c r="O4" s="367"/>
      <c r="P4" s="368"/>
    </row>
    <row r="5" spans="1:17" ht="15" customHeight="1">
      <c r="A5" s="50"/>
      <c r="B5" s="51"/>
      <c r="C5" s="49"/>
      <c r="D5" s="267"/>
      <c r="F5" s="216"/>
      <c r="G5" s="216"/>
      <c r="H5" s="18"/>
      <c r="I5" s="216"/>
      <c r="J5" s="216"/>
      <c r="K5" s="18"/>
      <c r="L5" s="216"/>
      <c r="M5" s="216"/>
      <c r="N5" s="18"/>
      <c r="O5" s="216"/>
      <c r="P5" s="216"/>
    </row>
    <row r="6" spans="1:17" ht="27" customHeight="1">
      <c r="A6" s="98" t="s">
        <v>485</v>
      </c>
      <c r="B6" s="88" t="s">
        <v>486</v>
      </c>
      <c r="C6" s="58"/>
      <c r="D6" s="269"/>
      <c r="F6" s="79"/>
      <c r="G6" s="79"/>
      <c r="H6" s="18"/>
      <c r="I6" s="79"/>
      <c r="J6" s="79"/>
      <c r="K6" s="18"/>
      <c r="L6" s="79"/>
      <c r="M6" s="79"/>
      <c r="N6" s="18"/>
      <c r="O6" s="79"/>
      <c r="P6" s="79"/>
    </row>
    <row r="7" spans="1:17" ht="15" customHeight="1">
      <c r="A7" s="62"/>
      <c r="B7" s="54" t="s">
        <v>400</v>
      </c>
      <c r="C7" s="58" t="s">
        <v>121</v>
      </c>
      <c r="D7" s="269"/>
      <c r="F7" s="55">
        <v>0</v>
      </c>
      <c r="G7" s="15">
        <f t="shared" ref="G7:G81" si="0">SUM(F7*$D7)</f>
        <v>0</v>
      </c>
      <c r="H7" s="18"/>
      <c r="I7" s="55">
        <v>0</v>
      </c>
      <c r="J7" s="15">
        <f t="shared" ref="J7:J69" si="1">SUM(I7*$D7)</f>
        <v>0</v>
      </c>
      <c r="K7" s="18"/>
      <c r="L7" s="55">
        <v>51</v>
      </c>
      <c r="M7" s="15">
        <f t="shared" ref="M7:M69" si="2">SUM(L7*$D7)</f>
        <v>0</v>
      </c>
      <c r="N7" s="18"/>
      <c r="O7" s="55">
        <f t="shared" ref="O7:O49" si="3">SUM(F7,I7,L7)</f>
        <v>51</v>
      </c>
      <c r="P7" s="15">
        <f t="shared" ref="P7:P69" si="4">SUM(O7*$D7)</f>
        <v>0</v>
      </c>
    </row>
    <row r="8" spans="1:17" ht="15" customHeight="1">
      <c r="A8" s="62"/>
      <c r="B8" s="54" t="s">
        <v>401</v>
      </c>
      <c r="C8" s="58" t="s">
        <v>121</v>
      </c>
      <c r="D8" s="269"/>
      <c r="F8" s="55">
        <v>0</v>
      </c>
      <c r="G8" s="15">
        <f t="shared" si="0"/>
        <v>0</v>
      </c>
      <c r="H8" s="18"/>
      <c r="I8" s="55">
        <v>0</v>
      </c>
      <c r="J8" s="15">
        <f t="shared" si="1"/>
        <v>0</v>
      </c>
      <c r="K8" s="18"/>
      <c r="L8" s="55">
        <v>51</v>
      </c>
      <c r="M8" s="15">
        <f t="shared" si="2"/>
        <v>0</v>
      </c>
      <c r="N8" s="18"/>
      <c r="O8" s="55">
        <f t="shared" si="3"/>
        <v>51</v>
      </c>
      <c r="P8" s="15">
        <f t="shared" si="4"/>
        <v>0</v>
      </c>
    </row>
    <row r="9" spans="1:17" ht="15" customHeight="1">
      <c r="A9" s="62"/>
      <c r="B9" s="54" t="s">
        <v>402</v>
      </c>
      <c r="C9" s="58" t="s">
        <v>121</v>
      </c>
      <c r="D9" s="269"/>
      <c r="F9" s="55">
        <v>0</v>
      </c>
      <c r="G9" s="15">
        <f t="shared" si="0"/>
        <v>0</v>
      </c>
      <c r="H9" s="18"/>
      <c r="I9" s="55">
        <v>0</v>
      </c>
      <c r="J9" s="15">
        <f t="shared" si="1"/>
        <v>0</v>
      </c>
      <c r="K9" s="18"/>
      <c r="L9" s="55">
        <v>51</v>
      </c>
      <c r="M9" s="15">
        <f t="shared" si="2"/>
        <v>0</v>
      </c>
      <c r="N9" s="18"/>
      <c r="O9" s="55">
        <f t="shared" si="3"/>
        <v>51</v>
      </c>
      <c r="P9" s="15">
        <f t="shared" si="4"/>
        <v>0</v>
      </c>
    </row>
    <row r="10" spans="1:17" ht="15" customHeight="1">
      <c r="A10" s="62"/>
      <c r="B10" s="54" t="s">
        <v>403</v>
      </c>
      <c r="C10" s="58" t="s">
        <v>121</v>
      </c>
      <c r="D10" s="269"/>
      <c r="F10" s="55">
        <v>0</v>
      </c>
      <c r="G10" s="15">
        <f t="shared" si="0"/>
        <v>0</v>
      </c>
      <c r="H10" s="18"/>
      <c r="I10" s="55">
        <v>0</v>
      </c>
      <c r="J10" s="15">
        <f t="shared" si="1"/>
        <v>0</v>
      </c>
      <c r="K10" s="18"/>
      <c r="L10" s="55">
        <v>51</v>
      </c>
      <c r="M10" s="15">
        <f t="shared" si="2"/>
        <v>0</v>
      </c>
      <c r="N10" s="18"/>
      <c r="O10" s="55">
        <f t="shared" si="3"/>
        <v>51</v>
      </c>
      <c r="P10" s="15">
        <f t="shared" si="4"/>
        <v>0</v>
      </c>
    </row>
    <row r="11" spans="1:17" ht="15" customHeight="1">
      <c r="A11" s="62"/>
      <c r="B11" s="54" t="s">
        <v>404</v>
      </c>
      <c r="C11" s="58" t="s">
        <v>121</v>
      </c>
      <c r="D11" s="269"/>
      <c r="F11" s="55">
        <v>0</v>
      </c>
      <c r="G11" s="15">
        <f t="shared" si="0"/>
        <v>0</v>
      </c>
      <c r="H11" s="18"/>
      <c r="I11" s="55">
        <v>0</v>
      </c>
      <c r="J11" s="15">
        <f t="shared" si="1"/>
        <v>0</v>
      </c>
      <c r="K11" s="18"/>
      <c r="L11" s="55">
        <v>51</v>
      </c>
      <c r="M11" s="15">
        <f t="shared" si="2"/>
        <v>0</v>
      </c>
      <c r="N11" s="18"/>
      <c r="O11" s="55">
        <f t="shared" si="3"/>
        <v>51</v>
      </c>
      <c r="P11" s="15">
        <f t="shared" si="4"/>
        <v>0</v>
      </c>
    </row>
    <row r="12" spans="1:17" ht="15" customHeight="1">
      <c r="A12" s="62"/>
      <c r="B12" s="54" t="s">
        <v>405</v>
      </c>
      <c r="C12" s="58" t="s">
        <v>121</v>
      </c>
      <c r="D12" s="269"/>
      <c r="F12" s="55">
        <v>0</v>
      </c>
      <c r="G12" s="15">
        <f t="shared" si="0"/>
        <v>0</v>
      </c>
      <c r="H12" s="18"/>
      <c r="I12" s="55">
        <v>0</v>
      </c>
      <c r="J12" s="15">
        <f t="shared" si="1"/>
        <v>0</v>
      </c>
      <c r="K12" s="18"/>
      <c r="L12" s="55">
        <v>51</v>
      </c>
      <c r="M12" s="15">
        <f t="shared" si="2"/>
        <v>0</v>
      </c>
      <c r="N12" s="18"/>
      <c r="O12" s="55">
        <f t="shared" si="3"/>
        <v>51</v>
      </c>
      <c r="P12" s="15">
        <f t="shared" si="4"/>
        <v>0</v>
      </c>
    </row>
    <row r="13" spans="1:17" ht="15" customHeight="1">
      <c r="A13" s="62"/>
      <c r="B13" s="54" t="s">
        <v>406</v>
      </c>
      <c r="C13" s="58" t="s">
        <v>121</v>
      </c>
      <c r="D13" s="269"/>
      <c r="F13" s="55">
        <v>0</v>
      </c>
      <c r="G13" s="15">
        <f t="shared" si="0"/>
        <v>0</v>
      </c>
      <c r="H13" s="18"/>
      <c r="I13" s="55">
        <v>0</v>
      </c>
      <c r="J13" s="15">
        <f t="shared" si="1"/>
        <v>0</v>
      </c>
      <c r="K13" s="18"/>
      <c r="L13" s="55">
        <v>51</v>
      </c>
      <c r="M13" s="15">
        <f t="shared" si="2"/>
        <v>0</v>
      </c>
      <c r="N13" s="18"/>
      <c r="O13" s="55">
        <f t="shared" si="3"/>
        <v>51</v>
      </c>
      <c r="P13" s="15">
        <f t="shared" si="4"/>
        <v>0</v>
      </c>
    </row>
    <row r="14" spans="1:17" ht="15" customHeight="1">
      <c r="A14" s="62"/>
      <c r="B14" s="54" t="s">
        <v>407</v>
      </c>
      <c r="C14" s="58" t="s">
        <v>121</v>
      </c>
      <c r="D14" s="269"/>
      <c r="F14" s="55">
        <v>0</v>
      </c>
      <c r="G14" s="15">
        <f t="shared" si="0"/>
        <v>0</v>
      </c>
      <c r="H14" s="18"/>
      <c r="I14" s="55">
        <v>0</v>
      </c>
      <c r="J14" s="15">
        <f t="shared" si="1"/>
        <v>0</v>
      </c>
      <c r="K14" s="18"/>
      <c r="L14" s="55">
        <v>51</v>
      </c>
      <c r="M14" s="15">
        <f t="shared" si="2"/>
        <v>0</v>
      </c>
      <c r="N14" s="18"/>
      <c r="O14" s="55">
        <f t="shared" si="3"/>
        <v>51</v>
      </c>
      <c r="P14" s="15">
        <f t="shared" si="4"/>
        <v>0</v>
      </c>
    </row>
    <row r="15" spans="1:17" ht="15" customHeight="1">
      <c r="A15" s="62"/>
      <c r="B15" s="54" t="s">
        <v>408</v>
      </c>
      <c r="C15" s="58" t="s">
        <v>121</v>
      </c>
      <c r="D15" s="269"/>
      <c r="F15" s="55">
        <v>0</v>
      </c>
      <c r="G15" s="15">
        <f t="shared" si="0"/>
        <v>0</v>
      </c>
      <c r="H15" s="18"/>
      <c r="I15" s="55">
        <v>0</v>
      </c>
      <c r="J15" s="15">
        <f t="shared" si="1"/>
        <v>0</v>
      </c>
      <c r="K15" s="18"/>
      <c r="L15" s="55">
        <v>51</v>
      </c>
      <c r="M15" s="15">
        <f t="shared" si="2"/>
        <v>0</v>
      </c>
      <c r="N15" s="18"/>
      <c r="O15" s="55">
        <f t="shared" si="3"/>
        <v>51</v>
      </c>
      <c r="P15" s="15">
        <f t="shared" si="4"/>
        <v>0</v>
      </c>
    </row>
    <row r="16" spans="1:17" ht="15" customHeight="1">
      <c r="A16" s="62"/>
      <c r="B16" s="54" t="s">
        <v>409</v>
      </c>
      <c r="C16" s="58" t="s">
        <v>121</v>
      </c>
      <c r="D16" s="269"/>
      <c r="F16" s="55">
        <v>0</v>
      </c>
      <c r="G16" s="15">
        <f t="shared" si="0"/>
        <v>0</v>
      </c>
      <c r="H16" s="18"/>
      <c r="I16" s="55">
        <v>0</v>
      </c>
      <c r="J16" s="15">
        <f t="shared" si="1"/>
        <v>0</v>
      </c>
      <c r="K16" s="18"/>
      <c r="L16" s="55">
        <v>51</v>
      </c>
      <c r="M16" s="15">
        <f t="shared" si="2"/>
        <v>0</v>
      </c>
      <c r="N16" s="18"/>
      <c r="O16" s="55">
        <f t="shared" si="3"/>
        <v>51</v>
      </c>
      <c r="P16" s="15">
        <f t="shared" si="4"/>
        <v>0</v>
      </c>
    </row>
    <row r="17" spans="1:16" ht="15" customHeight="1">
      <c r="A17" s="62"/>
      <c r="B17" s="54" t="s">
        <v>410</v>
      </c>
      <c r="C17" s="58" t="s">
        <v>121</v>
      </c>
      <c r="D17" s="269"/>
      <c r="F17" s="55">
        <v>0</v>
      </c>
      <c r="G17" s="15">
        <f t="shared" si="0"/>
        <v>0</v>
      </c>
      <c r="H17" s="18"/>
      <c r="I17" s="55">
        <v>0</v>
      </c>
      <c r="J17" s="15">
        <f t="shared" si="1"/>
        <v>0</v>
      </c>
      <c r="K17" s="18"/>
      <c r="L17" s="55">
        <v>51</v>
      </c>
      <c r="M17" s="15">
        <f t="shared" si="2"/>
        <v>0</v>
      </c>
      <c r="N17" s="18"/>
      <c r="O17" s="55">
        <f t="shared" si="3"/>
        <v>51</v>
      </c>
      <c r="P17" s="15">
        <f t="shared" si="4"/>
        <v>0</v>
      </c>
    </row>
    <row r="18" spans="1:16" ht="15" customHeight="1">
      <c r="A18" s="62"/>
      <c r="B18" s="54" t="s">
        <v>411</v>
      </c>
      <c r="C18" s="58" t="s">
        <v>121</v>
      </c>
      <c r="D18" s="269"/>
      <c r="F18" s="55">
        <v>0</v>
      </c>
      <c r="G18" s="15">
        <f t="shared" si="0"/>
        <v>0</v>
      </c>
      <c r="H18" s="18"/>
      <c r="I18" s="55">
        <v>0</v>
      </c>
      <c r="J18" s="15">
        <f t="shared" si="1"/>
        <v>0</v>
      </c>
      <c r="K18" s="18"/>
      <c r="L18" s="55">
        <v>51</v>
      </c>
      <c r="M18" s="15">
        <f t="shared" si="2"/>
        <v>0</v>
      </c>
      <c r="N18" s="18"/>
      <c r="O18" s="55">
        <f t="shared" si="3"/>
        <v>51</v>
      </c>
      <c r="P18" s="15">
        <f t="shared" si="4"/>
        <v>0</v>
      </c>
    </row>
    <row r="19" spans="1:16" ht="15" customHeight="1">
      <c r="A19" s="62"/>
      <c r="B19" s="54" t="s">
        <v>412</v>
      </c>
      <c r="C19" s="58" t="s">
        <v>121</v>
      </c>
      <c r="D19" s="269"/>
      <c r="F19" s="55">
        <v>0</v>
      </c>
      <c r="G19" s="15">
        <f t="shared" si="0"/>
        <v>0</v>
      </c>
      <c r="H19" s="18"/>
      <c r="I19" s="55">
        <v>0</v>
      </c>
      <c r="J19" s="15">
        <f t="shared" si="1"/>
        <v>0</v>
      </c>
      <c r="K19" s="18"/>
      <c r="L19" s="55">
        <v>51</v>
      </c>
      <c r="M19" s="15">
        <f t="shared" si="2"/>
        <v>0</v>
      </c>
      <c r="N19" s="18"/>
      <c r="O19" s="55">
        <f t="shared" si="3"/>
        <v>51</v>
      </c>
      <c r="P19" s="15">
        <f t="shared" si="4"/>
        <v>0</v>
      </c>
    </row>
    <row r="20" spans="1:16" ht="15" customHeight="1">
      <c r="A20" s="62"/>
      <c r="B20" s="54" t="s">
        <v>413</v>
      </c>
      <c r="C20" s="58" t="s">
        <v>121</v>
      </c>
      <c r="D20" s="269"/>
      <c r="F20" s="55">
        <v>0</v>
      </c>
      <c r="G20" s="15">
        <f t="shared" si="0"/>
        <v>0</v>
      </c>
      <c r="H20" s="18"/>
      <c r="I20" s="55">
        <v>0</v>
      </c>
      <c r="J20" s="15">
        <f t="shared" si="1"/>
        <v>0</v>
      </c>
      <c r="K20" s="18"/>
      <c r="L20" s="55">
        <v>51</v>
      </c>
      <c r="M20" s="15">
        <f t="shared" si="2"/>
        <v>0</v>
      </c>
      <c r="N20" s="18"/>
      <c r="O20" s="55">
        <f t="shared" si="3"/>
        <v>51</v>
      </c>
      <c r="P20" s="15">
        <f t="shared" si="4"/>
        <v>0</v>
      </c>
    </row>
    <row r="21" spans="1:16" ht="15" customHeight="1">
      <c r="A21" s="62"/>
      <c r="B21" s="54" t="s">
        <v>414</v>
      </c>
      <c r="C21" s="58" t="s">
        <v>121</v>
      </c>
      <c r="D21" s="269"/>
      <c r="F21" s="55">
        <v>0</v>
      </c>
      <c r="G21" s="15">
        <f t="shared" si="0"/>
        <v>0</v>
      </c>
      <c r="H21" s="18"/>
      <c r="I21" s="55">
        <v>0</v>
      </c>
      <c r="J21" s="15">
        <f t="shared" si="1"/>
        <v>0</v>
      </c>
      <c r="K21" s="18"/>
      <c r="L21" s="55">
        <v>51</v>
      </c>
      <c r="M21" s="15">
        <f t="shared" si="2"/>
        <v>0</v>
      </c>
      <c r="N21" s="18"/>
      <c r="O21" s="55">
        <f t="shared" si="3"/>
        <v>51</v>
      </c>
      <c r="P21" s="15">
        <f t="shared" si="4"/>
        <v>0</v>
      </c>
    </row>
    <row r="22" spans="1:16" ht="15" customHeight="1">
      <c r="A22" s="62"/>
      <c r="B22" s="54" t="s">
        <v>415</v>
      </c>
      <c r="C22" s="58" t="s">
        <v>121</v>
      </c>
      <c r="D22" s="269"/>
      <c r="F22" s="55">
        <v>0</v>
      </c>
      <c r="G22" s="15">
        <f t="shared" si="0"/>
        <v>0</v>
      </c>
      <c r="H22" s="18"/>
      <c r="I22" s="55">
        <v>0</v>
      </c>
      <c r="J22" s="15">
        <f t="shared" si="1"/>
        <v>0</v>
      </c>
      <c r="K22" s="18"/>
      <c r="L22" s="55">
        <v>51</v>
      </c>
      <c r="M22" s="15">
        <f t="shared" si="2"/>
        <v>0</v>
      </c>
      <c r="N22" s="18"/>
      <c r="O22" s="55">
        <f t="shared" si="3"/>
        <v>51</v>
      </c>
      <c r="P22" s="15">
        <f t="shared" si="4"/>
        <v>0</v>
      </c>
    </row>
    <row r="23" spans="1:16" ht="15" customHeight="1">
      <c r="A23" s="62"/>
      <c r="B23" s="54" t="s">
        <v>416</v>
      </c>
      <c r="C23" s="58" t="s">
        <v>121</v>
      </c>
      <c r="D23" s="269"/>
      <c r="F23" s="55">
        <v>0</v>
      </c>
      <c r="G23" s="15">
        <f t="shared" si="0"/>
        <v>0</v>
      </c>
      <c r="H23" s="18"/>
      <c r="I23" s="55">
        <v>0</v>
      </c>
      <c r="J23" s="15">
        <f t="shared" si="1"/>
        <v>0</v>
      </c>
      <c r="K23" s="18"/>
      <c r="L23" s="55">
        <v>51</v>
      </c>
      <c r="M23" s="15">
        <f t="shared" si="2"/>
        <v>0</v>
      </c>
      <c r="N23" s="18"/>
      <c r="O23" s="55">
        <f t="shared" si="3"/>
        <v>51</v>
      </c>
      <c r="P23" s="15">
        <f t="shared" si="4"/>
        <v>0</v>
      </c>
    </row>
    <row r="24" spans="1:16" ht="15" customHeight="1">
      <c r="A24" s="62"/>
      <c r="B24" s="54" t="s">
        <v>417</v>
      </c>
      <c r="C24" s="58" t="s">
        <v>121</v>
      </c>
      <c r="D24" s="269"/>
      <c r="F24" s="55">
        <v>0</v>
      </c>
      <c r="G24" s="15">
        <f t="shared" si="0"/>
        <v>0</v>
      </c>
      <c r="H24" s="18"/>
      <c r="I24" s="55">
        <v>0</v>
      </c>
      <c r="J24" s="15">
        <f t="shared" si="1"/>
        <v>0</v>
      </c>
      <c r="K24" s="18"/>
      <c r="L24" s="55">
        <v>51</v>
      </c>
      <c r="M24" s="15">
        <f t="shared" si="2"/>
        <v>0</v>
      </c>
      <c r="N24" s="18"/>
      <c r="O24" s="55">
        <f t="shared" si="3"/>
        <v>51</v>
      </c>
      <c r="P24" s="15">
        <f t="shared" si="4"/>
        <v>0</v>
      </c>
    </row>
    <row r="25" spans="1:16" ht="15" customHeight="1">
      <c r="A25" s="62"/>
      <c r="B25" s="54" t="s">
        <v>418</v>
      </c>
      <c r="C25" s="58" t="s">
        <v>121</v>
      </c>
      <c r="D25" s="269"/>
      <c r="F25" s="55">
        <v>0</v>
      </c>
      <c r="G25" s="15">
        <f t="shared" si="0"/>
        <v>0</v>
      </c>
      <c r="H25" s="18"/>
      <c r="I25" s="55">
        <v>0</v>
      </c>
      <c r="J25" s="15">
        <f t="shared" si="1"/>
        <v>0</v>
      </c>
      <c r="K25" s="18"/>
      <c r="L25" s="55">
        <v>51</v>
      </c>
      <c r="M25" s="15">
        <f t="shared" si="2"/>
        <v>0</v>
      </c>
      <c r="N25" s="18"/>
      <c r="O25" s="55">
        <f t="shared" si="3"/>
        <v>51</v>
      </c>
      <c r="P25" s="15">
        <f t="shared" si="4"/>
        <v>0</v>
      </c>
    </row>
    <row r="26" spans="1:16" ht="15" customHeight="1">
      <c r="A26" s="62"/>
      <c r="B26" s="54" t="s">
        <v>419</v>
      </c>
      <c r="C26" s="58" t="s">
        <v>121</v>
      </c>
      <c r="D26" s="269"/>
      <c r="F26" s="55">
        <v>0</v>
      </c>
      <c r="G26" s="15">
        <f t="shared" si="0"/>
        <v>0</v>
      </c>
      <c r="H26" s="18"/>
      <c r="I26" s="55">
        <v>0</v>
      </c>
      <c r="J26" s="15">
        <f t="shared" si="1"/>
        <v>0</v>
      </c>
      <c r="K26" s="18"/>
      <c r="L26" s="55">
        <v>51</v>
      </c>
      <c r="M26" s="15">
        <f t="shared" si="2"/>
        <v>0</v>
      </c>
      <c r="N26" s="18"/>
      <c r="O26" s="55">
        <f t="shared" si="3"/>
        <v>51</v>
      </c>
      <c r="P26" s="15">
        <f t="shared" si="4"/>
        <v>0</v>
      </c>
    </row>
    <row r="27" spans="1:16" ht="15" customHeight="1">
      <c r="A27" s="62"/>
      <c r="B27" s="54" t="s">
        <v>420</v>
      </c>
      <c r="C27" s="58" t="s">
        <v>121</v>
      </c>
      <c r="D27" s="269"/>
      <c r="F27" s="55">
        <v>0</v>
      </c>
      <c r="G27" s="15">
        <f t="shared" si="0"/>
        <v>0</v>
      </c>
      <c r="H27" s="18"/>
      <c r="I27" s="55">
        <v>0</v>
      </c>
      <c r="J27" s="15">
        <f t="shared" si="1"/>
        <v>0</v>
      </c>
      <c r="K27" s="18"/>
      <c r="L27" s="55">
        <v>51</v>
      </c>
      <c r="M27" s="15">
        <f t="shared" si="2"/>
        <v>0</v>
      </c>
      <c r="N27" s="18"/>
      <c r="O27" s="55">
        <f t="shared" si="3"/>
        <v>51</v>
      </c>
      <c r="P27" s="15">
        <f t="shared" si="4"/>
        <v>0</v>
      </c>
    </row>
    <row r="28" spans="1:16" ht="15" customHeight="1">
      <c r="A28" s="62"/>
      <c r="B28" s="54" t="s">
        <v>421</v>
      </c>
      <c r="C28" s="58" t="s">
        <v>121</v>
      </c>
      <c r="D28" s="269"/>
      <c r="F28" s="55">
        <v>0</v>
      </c>
      <c r="G28" s="15">
        <f t="shared" si="0"/>
        <v>0</v>
      </c>
      <c r="H28" s="18"/>
      <c r="I28" s="55">
        <v>0</v>
      </c>
      <c r="J28" s="15">
        <f t="shared" si="1"/>
        <v>0</v>
      </c>
      <c r="K28" s="18"/>
      <c r="L28" s="55">
        <v>51</v>
      </c>
      <c r="M28" s="15">
        <f t="shared" si="2"/>
        <v>0</v>
      </c>
      <c r="N28" s="18"/>
      <c r="O28" s="55">
        <f t="shared" si="3"/>
        <v>51</v>
      </c>
      <c r="P28" s="15">
        <f t="shared" si="4"/>
        <v>0</v>
      </c>
    </row>
    <row r="29" spans="1:16" ht="15" customHeight="1">
      <c r="A29" s="62"/>
      <c r="B29" s="54" t="s">
        <v>422</v>
      </c>
      <c r="C29" s="58" t="s">
        <v>121</v>
      </c>
      <c r="D29" s="269"/>
      <c r="F29" s="55">
        <v>0</v>
      </c>
      <c r="G29" s="15">
        <f t="shared" si="0"/>
        <v>0</v>
      </c>
      <c r="H29" s="18"/>
      <c r="I29" s="55">
        <v>0</v>
      </c>
      <c r="J29" s="15">
        <f t="shared" si="1"/>
        <v>0</v>
      </c>
      <c r="K29" s="18"/>
      <c r="L29" s="55">
        <v>51</v>
      </c>
      <c r="M29" s="15">
        <f t="shared" si="2"/>
        <v>0</v>
      </c>
      <c r="N29" s="18"/>
      <c r="O29" s="55">
        <f t="shared" si="3"/>
        <v>51</v>
      </c>
      <c r="P29" s="15">
        <f t="shared" si="4"/>
        <v>0</v>
      </c>
    </row>
    <row r="30" spans="1:16" ht="15" customHeight="1">
      <c r="A30" s="62"/>
      <c r="B30" s="54" t="s">
        <v>423</v>
      </c>
      <c r="C30" s="58" t="s">
        <v>121</v>
      </c>
      <c r="D30" s="269"/>
      <c r="F30" s="55">
        <v>0</v>
      </c>
      <c r="G30" s="15">
        <f t="shared" si="0"/>
        <v>0</v>
      </c>
      <c r="H30" s="18"/>
      <c r="I30" s="55">
        <v>0</v>
      </c>
      <c r="J30" s="15">
        <f t="shared" si="1"/>
        <v>0</v>
      </c>
      <c r="K30" s="18"/>
      <c r="L30" s="55">
        <v>51</v>
      </c>
      <c r="M30" s="15">
        <f t="shared" si="2"/>
        <v>0</v>
      </c>
      <c r="N30" s="18"/>
      <c r="O30" s="55">
        <f t="shared" si="3"/>
        <v>51</v>
      </c>
      <c r="P30" s="15">
        <f t="shared" si="4"/>
        <v>0</v>
      </c>
    </row>
    <row r="31" spans="1:16" ht="15" customHeight="1">
      <c r="A31" s="62"/>
      <c r="B31" s="54" t="s">
        <v>424</v>
      </c>
      <c r="C31" s="58" t="s">
        <v>121</v>
      </c>
      <c r="D31" s="269"/>
      <c r="F31" s="55">
        <v>0</v>
      </c>
      <c r="G31" s="15">
        <f t="shared" si="0"/>
        <v>0</v>
      </c>
      <c r="H31" s="18"/>
      <c r="I31" s="55">
        <v>0</v>
      </c>
      <c r="J31" s="15">
        <f t="shared" si="1"/>
        <v>0</v>
      </c>
      <c r="K31" s="18"/>
      <c r="L31" s="55">
        <v>51</v>
      </c>
      <c r="M31" s="15">
        <f t="shared" si="2"/>
        <v>0</v>
      </c>
      <c r="N31" s="18"/>
      <c r="O31" s="55">
        <f t="shared" si="3"/>
        <v>51</v>
      </c>
      <c r="P31" s="15">
        <f t="shared" si="4"/>
        <v>0</v>
      </c>
    </row>
    <row r="32" spans="1:16" ht="15" customHeight="1">
      <c r="A32" s="62"/>
      <c r="B32" s="54" t="s">
        <v>425</v>
      </c>
      <c r="C32" s="58" t="s">
        <v>121</v>
      </c>
      <c r="D32" s="269"/>
      <c r="F32" s="55">
        <v>0</v>
      </c>
      <c r="G32" s="15">
        <f t="shared" si="0"/>
        <v>0</v>
      </c>
      <c r="H32" s="18"/>
      <c r="I32" s="55">
        <v>0</v>
      </c>
      <c r="J32" s="15">
        <f t="shared" si="1"/>
        <v>0</v>
      </c>
      <c r="K32" s="18"/>
      <c r="L32" s="55">
        <v>51</v>
      </c>
      <c r="M32" s="15">
        <f t="shared" si="2"/>
        <v>0</v>
      </c>
      <c r="N32" s="18"/>
      <c r="O32" s="55">
        <f t="shared" si="3"/>
        <v>51</v>
      </c>
      <c r="P32" s="15">
        <f t="shared" si="4"/>
        <v>0</v>
      </c>
    </row>
    <row r="33" spans="1:16" ht="15" customHeight="1">
      <c r="A33" s="62"/>
      <c r="B33" s="54" t="s">
        <v>426</v>
      </c>
      <c r="C33" s="58" t="s">
        <v>121</v>
      </c>
      <c r="D33" s="269"/>
      <c r="F33" s="55">
        <v>0</v>
      </c>
      <c r="G33" s="15">
        <f t="shared" si="0"/>
        <v>0</v>
      </c>
      <c r="H33" s="18"/>
      <c r="I33" s="55">
        <v>0</v>
      </c>
      <c r="J33" s="15">
        <f t="shared" si="1"/>
        <v>0</v>
      </c>
      <c r="K33" s="18"/>
      <c r="L33" s="55">
        <v>51</v>
      </c>
      <c r="M33" s="15">
        <f t="shared" si="2"/>
        <v>0</v>
      </c>
      <c r="N33" s="18"/>
      <c r="O33" s="55">
        <f t="shared" si="3"/>
        <v>51</v>
      </c>
      <c r="P33" s="15">
        <f t="shared" si="4"/>
        <v>0</v>
      </c>
    </row>
    <row r="34" spans="1:16" ht="15" customHeight="1">
      <c r="A34" s="62"/>
      <c r="B34" s="54" t="s">
        <v>427</v>
      </c>
      <c r="C34" s="58" t="s">
        <v>121</v>
      </c>
      <c r="D34" s="269"/>
      <c r="F34" s="55">
        <v>0</v>
      </c>
      <c r="G34" s="15">
        <f t="shared" si="0"/>
        <v>0</v>
      </c>
      <c r="H34" s="18"/>
      <c r="I34" s="55">
        <v>0</v>
      </c>
      <c r="J34" s="15">
        <f t="shared" si="1"/>
        <v>0</v>
      </c>
      <c r="K34" s="18"/>
      <c r="L34" s="55">
        <v>51</v>
      </c>
      <c r="M34" s="15">
        <f t="shared" si="2"/>
        <v>0</v>
      </c>
      <c r="N34" s="18"/>
      <c r="O34" s="55">
        <f t="shared" si="3"/>
        <v>51</v>
      </c>
      <c r="P34" s="15">
        <f t="shared" si="4"/>
        <v>0</v>
      </c>
    </row>
    <row r="35" spans="1:16" ht="15" customHeight="1">
      <c r="A35" s="62"/>
      <c r="B35" s="54" t="s">
        <v>428</v>
      </c>
      <c r="C35" s="58" t="s">
        <v>121</v>
      </c>
      <c r="D35" s="269"/>
      <c r="F35" s="55">
        <v>0</v>
      </c>
      <c r="G35" s="15">
        <f t="shared" si="0"/>
        <v>0</v>
      </c>
      <c r="H35" s="18"/>
      <c r="I35" s="55">
        <v>0</v>
      </c>
      <c r="J35" s="15">
        <f t="shared" si="1"/>
        <v>0</v>
      </c>
      <c r="K35" s="18"/>
      <c r="L35" s="55">
        <v>51</v>
      </c>
      <c r="M35" s="15">
        <f t="shared" si="2"/>
        <v>0</v>
      </c>
      <c r="N35" s="18"/>
      <c r="O35" s="55">
        <f t="shared" si="3"/>
        <v>51</v>
      </c>
      <c r="P35" s="15">
        <f t="shared" si="4"/>
        <v>0</v>
      </c>
    </row>
    <row r="36" spans="1:16" ht="15" customHeight="1">
      <c r="A36" s="62"/>
      <c r="B36" s="54" t="s">
        <v>429</v>
      </c>
      <c r="C36" s="58" t="s">
        <v>121</v>
      </c>
      <c r="D36" s="269"/>
      <c r="F36" s="55">
        <v>0</v>
      </c>
      <c r="G36" s="15">
        <f t="shared" si="0"/>
        <v>0</v>
      </c>
      <c r="H36" s="18"/>
      <c r="I36" s="55">
        <v>0</v>
      </c>
      <c r="J36" s="15">
        <f t="shared" si="1"/>
        <v>0</v>
      </c>
      <c r="K36" s="18"/>
      <c r="L36" s="55">
        <v>51</v>
      </c>
      <c r="M36" s="15">
        <f t="shared" si="2"/>
        <v>0</v>
      </c>
      <c r="N36" s="18"/>
      <c r="O36" s="55">
        <f t="shared" si="3"/>
        <v>51</v>
      </c>
      <c r="P36" s="15">
        <f t="shared" si="4"/>
        <v>0</v>
      </c>
    </row>
    <row r="37" spans="1:16" ht="15" customHeight="1">
      <c r="A37" s="62"/>
      <c r="B37" s="54" t="s">
        <v>430</v>
      </c>
      <c r="C37" s="58" t="s">
        <v>121</v>
      </c>
      <c r="D37" s="269"/>
      <c r="F37" s="55">
        <v>0</v>
      </c>
      <c r="G37" s="15">
        <f t="shared" si="0"/>
        <v>0</v>
      </c>
      <c r="H37" s="18"/>
      <c r="I37" s="55">
        <v>0</v>
      </c>
      <c r="J37" s="15">
        <f t="shared" si="1"/>
        <v>0</v>
      </c>
      <c r="K37" s="18"/>
      <c r="L37" s="55">
        <v>51</v>
      </c>
      <c r="M37" s="15">
        <f t="shared" si="2"/>
        <v>0</v>
      </c>
      <c r="N37" s="18"/>
      <c r="O37" s="55">
        <f t="shared" si="3"/>
        <v>51</v>
      </c>
      <c r="P37" s="15">
        <f t="shared" si="4"/>
        <v>0</v>
      </c>
    </row>
    <row r="38" spans="1:16" ht="15" customHeight="1">
      <c r="A38" s="62"/>
      <c r="B38" s="54" t="s">
        <v>431</v>
      </c>
      <c r="C38" s="58" t="s">
        <v>121</v>
      </c>
      <c r="D38" s="269"/>
      <c r="F38" s="55">
        <v>0</v>
      </c>
      <c r="G38" s="15">
        <f t="shared" si="0"/>
        <v>0</v>
      </c>
      <c r="H38" s="18"/>
      <c r="I38" s="55">
        <v>0</v>
      </c>
      <c r="J38" s="15">
        <f t="shared" si="1"/>
        <v>0</v>
      </c>
      <c r="K38" s="18"/>
      <c r="L38" s="55">
        <v>51</v>
      </c>
      <c r="M38" s="15">
        <f t="shared" si="2"/>
        <v>0</v>
      </c>
      <c r="N38" s="18"/>
      <c r="O38" s="55">
        <f t="shared" si="3"/>
        <v>51</v>
      </c>
      <c r="P38" s="15">
        <f t="shared" si="4"/>
        <v>0</v>
      </c>
    </row>
    <row r="39" spans="1:16" ht="15" customHeight="1">
      <c r="A39" s="62"/>
      <c r="B39" s="54" t="s">
        <v>432</v>
      </c>
      <c r="C39" s="58" t="s">
        <v>121</v>
      </c>
      <c r="D39" s="269"/>
      <c r="F39" s="55">
        <v>0</v>
      </c>
      <c r="G39" s="15">
        <f t="shared" si="0"/>
        <v>0</v>
      </c>
      <c r="H39" s="18"/>
      <c r="I39" s="55">
        <v>0</v>
      </c>
      <c r="J39" s="15">
        <f t="shared" si="1"/>
        <v>0</v>
      </c>
      <c r="K39" s="18"/>
      <c r="L39" s="55">
        <v>51</v>
      </c>
      <c r="M39" s="15">
        <f t="shared" si="2"/>
        <v>0</v>
      </c>
      <c r="N39" s="18"/>
      <c r="O39" s="55">
        <f t="shared" si="3"/>
        <v>51</v>
      </c>
      <c r="P39" s="15">
        <f t="shared" si="4"/>
        <v>0</v>
      </c>
    </row>
    <row r="40" spans="1:16" ht="15" customHeight="1">
      <c r="A40" s="62"/>
      <c r="B40" s="54" t="s">
        <v>433</v>
      </c>
      <c r="C40" s="58" t="s">
        <v>121</v>
      </c>
      <c r="D40" s="269"/>
      <c r="F40" s="55">
        <v>0</v>
      </c>
      <c r="G40" s="15">
        <f t="shared" si="0"/>
        <v>0</v>
      </c>
      <c r="H40" s="18"/>
      <c r="I40" s="55">
        <v>0</v>
      </c>
      <c r="J40" s="15">
        <f t="shared" si="1"/>
        <v>0</v>
      </c>
      <c r="K40" s="18"/>
      <c r="L40" s="55">
        <v>51</v>
      </c>
      <c r="M40" s="15">
        <f t="shared" si="2"/>
        <v>0</v>
      </c>
      <c r="N40" s="18"/>
      <c r="O40" s="55">
        <f t="shared" si="3"/>
        <v>51</v>
      </c>
      <c r="P40" s="15">
        <f t="shared" si="4"/>
        <v>0</v>
      </c>
    </row>
    <row r="41" spans="1:16" ht="15" customHeight="1">
      <c r="A41" s="62"/>
      <c r="B41" s="54" t="s">
        <v>434</v>
      </c>
      <c r="C41" s="58" t="s">
        <v>121</v>
      </c>
      <c r="D41" s="269"/>
      <c r="F41" s="55">
        <v>0</v>
      </c>
      <c r="G41" s="15">
        <f t="shared" si="0"/>
        <v>0</v>
      </c>
      <c r="H41" s="18"/>
      <c r="I41" s="55">
        <v>0</v>
      </c>
      <c r="J41" s="15">
        <f t="shared" si="1"/>
        <v>0</v>
      </c>
      <c r="K41" s="18"/>
      <c r="L41" s="55">
        <v>51</v>
      </c>
      <c r="M41" s="15">
        <f t="shared" si="2"/>
        <v>0</v>
      </c>
      <c r="N41" s="18"/>
      <c r="O41" s="55">
        <f t="shared" si="3"/>
        <v>51</v>
      </c>
      <c r="P41" s="15">
        <f t="shared" si="4"/>
        <v>0</v>
      </c>
    </row>
    <row r="42" spans="1:16" ht="15" customHeight="1">
      <c r="A42" s="62"/>
      <c r="B42" s="54" t="s">
        <v>435</v>
      </c>
      <c r="C42" s="58" t="s">
        <v>121</v>
      </c>
      <c r="D42" s="269"/>
      <c r="F42" s="55">
        <v>0</v>
      </c>
      <c r="G42" s="15">
        <f t="shared" si="0"/>
        <v>0</v>
      </c>
      <c r="H42" s="18"/>
      <c r="I42" s="55">
        <v>0</v>
      </c>
      <c r="J42" s="15">
        <f t="shared" si="1"/>
        <v>0</v>
      </c>
      <c r="K42" s="18"/>
      <c r="L42" s="55">
        <v>51</v>
      </c>
      <c r="M42" s="15">
        <f t="shared" si="2"/>
        <v>0</v>
      </c>
      <c r="N42" s="18"/>
      <c r="O42" s="55">
        <f t="shared" si="3"/>
        <v>51</v>
      </c>
      <c r="P42" s="15">
        <f t="shared" si="4"/>
        <v>0</v>
      </c>
    </row>
    <row r="43" spans="1:16" ht="15" customHeight="1">
      <c r="A43" s="62"/>
      <c r="B43" s="54" t="s">
        <v>436</v>
      </c>
      <c r="C43" s="58" t="s">
        <v>121</v>
      </c>
      <c r="D43" s="269"/>
      <c r="F43" s="55">
        <v>0</v>
      </c>
      <c r="G43" s="15">
        <f t="shared" si="0"/>
        <v>0</v>
      </c>
      <c r="H43" s="18"/>
      <c r="I43" s="55">
        <v>0</v>
      </c>
      <c r="J43" s="15">
        <f t="shared" si="1"/>
        <v>0</v>
      </c>
      <c r="K43" s="18"/>
      <c r="L43" s="55">
        <v>51</v>
      </c>
      <c r="M43" s="15">
        <f t="shared" si="2"/>
        <v>0</v>
      </c>
      <c r="N43" s="18"/>
      <c r="O43" s="55">
        <f t="shared" si="3"/>
        <v>51</v>
      </c>
      <c r="P43" s="15">
        <f t="shared" si="4"/>
        <v>0</v>
      </c>
    </row>
    <row r="44" spans="1:16" ht="15" customHeight="1">
      <c r="A44" s="62"/>
      <c r="B44" s="54" t="s">
        <v>437</v>
      </c>
      <c r="C44" s="58" t="s">
        <v>121</v>
      </c>
      <c r="D44" s="269"/>
      <c r="F44" s="55">
        <v>0</v>
      </c>
      <c r="G44" s="15">
        <f t="shared" si="0"/>
        <v>0</v>
      </c>
      <c r="H44" s="18"/>
      <c r="I44" s="55">
        <v>0</v>
      </c>
      <c r="J44" s="15">
        <f t="shared" si="1"/>
        <v>0</v>
      </c>
      <c r="K44" s="18"/>
      <c r="L44" s="55">
        <v>51</v>
      </c>
      <c r="M44" s="15">
        <f t="shared" si="2"/>
        <v>0</v>
      </c>
      <c r="N44" s="18"/>
      <c r="O44" s="55">
        <f t="shared" si="3"/>
        <v>51</v>
      </c>
      <c r="P44" s="15">
        <f t="shared" si="4"/>
        <v>0</v>
      </c>
    </row>
    <row r="45" spans="1:16" ht="15" customHeight="1">
      <c r="A45" s="62"/>
      <c r="B45" s="54" t="s">
        <v>438</v>
      </c>
      <c r="C45" s="58" t="s">
        <v>121</v>
      </c>
      <c r="D45" s="269"/>
      <c r="F45" s="55">
        <v>0</v>
      </c>
      <c r="G45" s="15">
        <f t="shared" si="0"/>
        <v>0</v>
      </c>
      <c r="H45" s="18"/>
      <c r="I45" s="55">
        <v>0</v>
      </c>
      <c r="J45" s="15">
        <f t="shared" si="1"/>
        <v>0</v>
      </c>
      <c r="K45" s="18"/>
      <c r="L45" s="55">
        <v>51</v>
      </c>
      <c r="M45" s="15">
        <f t="shared" si="2"/>
        <v>0</v>
      </c>
      <c r="N45" s="18"/>
      <c r="O45" s="55">
        <f t="shared" si="3"/>
        <v>51</v>
      </c>
      <c r="P45" s="15">
        <f t="shared" si="4"/>
        <v>0</v>
      </c>
    </row>
    <row r="46" spans="1:16" ht="15" customHeight="1">
      <c r="A46" s="62"/>
      <c r="B46" s="54" t="s">
        <v>439</v>
      </c>
      <c r="C46" s="58" t="s">
        <v>121</v>
      </c>
      <c r="D46" s="269"/>
      <c r="F46" s="55">
        <v>0</v>
      </c>
      <c r="G46" s="15">
        <f t="shared" si="0"/>
        <v>0</v>
      </c>
      <c r="H46" s="18"/>
      <c r="I46" s="55">
        <v>0</v>
      </c>
      <c r="J46" s="15">
        <f t="shared" si="1"/>
        <v>0</v>
      </c>
      <c r="K46" s="18"/>
      <c r="L46" s="55">
        <v>51</v>
      </c>
      <c r="M46" s="15">
        <f t="shared" si="2"/>
        <v>0</v>
      </c>
      <c r="N46" s="18"/>
      <c r="O46" s="55">
        <f t="shared" si="3"/>
        <v>51</v>
      </c>
      <c r="P46" s="15">
        <f t="shared" si="4"/>
        <v>0</v>
      </c>
    </row>
    <row r="47" spans="1:16" ht="15" customHeight="1">
      <c r="A47" s="62"/>
      <c r="B47" s="54" t="s">
        <v>440</v>
      </c>
      <c r="C47" s="58" t="s">
        <v>121</v>
      </c>
      <c r="D47" s="269"/>
      <c r="F47" s="55">
        <v>0</v>
      </c>
      <c r="G47" s="15">
        <f t="shared" si="0"/>
        <v>0</v>
      </c>
      <c r="H47" s="18"/>
      <c r="I47" s="55">
        <v>0</v>
      </c>
      <c r="J47" s="15">
        <f t="shared" si="1"/>
        <v>0</v>
      </c>
      <c r="K47" s="18"/>
      <c r="L47" s="55">
        <v>51</v>
      </c>
      <c r="M47" s="15">
        <f t="shared" si="2"/>
        <v>0</v>
      </c>
      <c r="N47" s="18"/>
      <c r="O47" s="55">
        <f t="shared" si="3"/>
        <v>51</v>
      </c>
      <c r="P47" s="15">
        <f t="shared" si="4"/>
        <v>0</v>
      </c>
    </row>
    <row r="48" spans="1:16" ht="15" customHeight="1">
      <c r="A48" s="62"/>
      <c r="B48" s="54" t="s">
        <v>441</v>
      </c>
      <c r="C48" s="58" t="s">
        <v>121</v>
      </c>
      <c r="D48" s="269"/>
      <c r="F48" s="55">
        <v>0</v>
      </c>
      <c r="G48" s="15">
        <f t="shared" si="0"/>
        <v>0</v>
      </c>
      <c r="H48" s="18"/>
      <c r="I48" s="55">
        <v>0</v>
      </c>
      <c r="J48" s="15">
        <f t="shared" si="1"/>
        <v>0</v>
      </c>
      <c r="K48" s="18"/>
      <c r="L48" s="55">
        <v>51</v>
      </c>
      <c r="M48" s="15">
        <f t="shared" si="2"/>
        <v>0</v>
      </c>
      <c r="N48" s="18"/>
      <c r="O48" s="55">
        <f t="shared" si="3"/>
        <v>51</v>
      </c>
      <c r="P48" s="15">
        <f t="shared" si="4"/>
        <v>0</v>
      </c>
    </row>
    <row r="49" spans="1:16" ht="15" customHeight="1">
      <c r="A49" s="62"/>
      <c r="B49" s="54" t="s">
        <v>442</v>
      </c>
      <c r="C49" s="58" t="s">
        <v>121</v>
      </c>
      <c r="D49" s="269"/>
      <c r="F49" s="55">
        <v>0</v>
      </c>
      <c r="G49" s="15">
        <f t="shared" si="0"/>
        <v>0</v>
      </c>
      <c r="H49" s="18"/>
      <c r="I49" s="55">
        <v>0</v>
      </c>
      <c r="J49" s="15">
        <f t="shared" si="1"/>
        <v>0</v>
      </c>
      <c r="K49" s="18"/>
      <c r="L49" s="55">
        <v>51</v>
      </c>
      <c r="M49" s="15">
        <f t="shared" si="2"/>
        <v>0</v>
      </c>
      <c r="N49" s="18"/>
      <c r="O49" s="55">
        <f t="shared" si="3"/>
        <v>51</v>
      </c>
      <c r="P49" s="15">
        <f t="shared" si="4"/>
        <v>0</v>
      </c>
    </row>
    <row r="50" spans="1:16" ht="27" customHeight="1">
      <c r="A50" s="98" t="s">
        <v>487</v>
      </c>
      <c r="B50" s="88" t="s">
        <v>488</v>
      </c>
      <c r="C50" s="58"/>
      <c r="D50" s="269"/>
      <c r="F50" s="79"/>
      <c r="G50" s="79"/>
      <c r="H50" s="18"/>
      <c r="I50" s="79"/>
      <c r="J50" s="79"/>
      <c r="K50" s="18"/>
      <c r="L50" s="79"/>
      <c r="M50" s="79"/>
      <c r="N50" s="18"/>
      <c r="O50" s="79"/>
      <c r="P50" s="79"/>
    </row>
    <row r="51" spans="1:16" ht="15" customHeight="1">
      <c r="A51" s="62"/>
      <c r="B51" s="54" t="s">
        <v>489</v>
      </c>
      <c r="C51" s="58" t="s">
        <v>121</v>
      </c>
      <c r="D51" s="269"/>
      <c r="F51" s="55">
        <v>0</v>
      </c>
      <c r="G51" s="15">
        <f t="shared" si="0"/>
        <v>0</v>
      </c>
      <c r="H51" s="18"/>
      <c r="I51" s="55">
        <v>0</v>
      </c>
      <c r="J51" s="15">
        <f t="shared" si="1"/>
        <v>0</v>
      </c>
      <c r="K51" s="18"/>
      <c r="L51" s="55">
        <v>51</v>
      </c>
      <c r="M51" s="15">
        <f t="shared" si="2"/>
        <v>0</v>
      </c>
      <c r="N51" s="18"/>
      <c r="O51" s="55">
        <f t="shared" ref="O51:O53" si="5">SUM(F51,I51,L51)</f>
        <v>51</v>
      </c>
      <c r="P51" s="15">
        <f t="shared" si="4"/>
        <v>0</v>
      </c>
    </row>
    <row r="52" spans="1:16" ht="15" customHeight="1">
      <c r="A52" s="62"/>
      <c r="B52" s="54" t="s">
        <v>490</v>
      </c>
      <c r="C52" s="58" t="s">
        <v>121</v>
      </c>
      <c r="D52" s="269"/>
      <c r="F52" s="55">
        <v>0</v>
      </c>
      <c r="G52" s="15">
        <f t="shared" si="0"/>
        <v>0</v>
      </c>
      <c r="H52" s="18"/>
      <c r="I52" s="55">
        <v>0</v>
      </c>
      <c r="J52" s="15">
        <f t="shared" si="1"/>
        <v>0</v>
      </c>
      <c r="K52" s="18"/>
      <c r="L52" s="55">
        <v>51</v>
      </c>
      <c r="M52" s="15">
        <f t="shared" si="2"/>
        <v>0</v>
      </c>
      <c r="N52" s="18"/>
      <c r="O52" s="55">
        <f t="shared" si="5"/>
        <v>51</v>
      </c>
      <c r="P52" s="15">
        <f t="shared" si="4"/>
        <v>0</v>
      </c>
    </row>
    <row r="53" spans="1:16" ht="15" customHeight="1">
      <c r="A53" s="62"/>
      <c r="B53" s="54" t="s">
        <v>491</v>
      </c>
      <c r="C53" s="58" t="s">
        <v>121</v>
      </c>
      <c r="D53" s="269"/>
      <c r="F53" s="55">
        <v>0</v>
      </c>
      <c r="G53" s="15">
        <f t="shared" si="0"/>
        <v>0</v>
      </c>
      <c r="H53" s="18"/>
      <c r="I53" s="55">
        <v>0</v>
      </c>
      <c r="J53" s="15">
        <f t="shared" si="1"/>
        <v>0</v>
      </c>
      <c r="K53" s="18"/>
      <c r="L53" s="55">
        <v>51</v>
      </c>
      <c r="M53" s="15">
        <f t="shared" si="2"/>
        <v>0</v>
      </c>
      <c r="N53" s="18"/>
      <c r="O53" s="55">
        <f t="shared" si="5"/>
        <v>51</v>
      </c>
      <c r="P53" s="15">
        <f t="shared" si="4"/>
        <v>0</v>
      </c>
    </row>
    <row r="54" spans="1:16" ht="39.950000000000003" customHeight="1">
      <c r="A54" s="98" t="s">
        <v>492</v>
      </c>
      <c r="B54" s="88" t="s">
        <v>493</v>
      </c>
      <c r="C54" s="58"/>
      <c r="D54" s="269"/>
      <c r="F54" s="79"/>
      <c r="G54" s="79"/>
      <c r="H54" s="18"/>
      <c r="I54" s="79"/>
      <c r="J54" s="79"/>
      <c r="K54" s="18"/>
      <c r="L54" s="79"/>
      <c r="M54" s="79"/>
      <c r="N54" s="18"/>
      <c r="O54" s="79"/>
      <c r="P54" s="79"/>
    </row>
    <row r="55" spans="1:16" ht="15" customHeight="1">
      <c r="A55" s="62"/>
      <c r="B55" s="54" t="s">
        <v>494</v>
      </c>
      <c r="C55" s="58" t="s">
        <v>495</v>
      </c>
      <c r="D55" s="269"/>
      <c r="F55" s="55">
        <v>0</v>
      </c>
      <c r="G55" s="15">
        <f t="shared" si="0"/>
        <v>0</v>
      </c>
      <c r="H55" s="18"/>
      <c r="I55" s="55">
        <v>0</v>
      </c>
      <c r="J55" s="15">
        <f t="shared" si="1"/>
        <v>0</v>
      </c>
      <c r="K55" s="18"/>
      <c r="L55" s="55">
        <v>3468</v>
      </c>
      <c r="M55" s="15">
        <f t="shared" si="2"/>
        <v>0</v>
      </c>
      <c r="N55" s="18"/>
      <c r="O55" s="55">
        <f t="shared" ref="O55:O69" si="6">SUM(F55,I55,L55)</f>
        <v>3468</v>
      </c>
      <c r="P55" s="15">
        <f t="shared" si="4"/>
        <v>0</v>
      </c>
    </row>
    <row r="56" spans="1:16" ht="15" customHeight="1">
      <c r="A56" s="62"/>
      <c r="B56" s="54" t="s">
        <v>496</v>
      </c>
      <c r="C56" s="58" t="s">
        <v>495</v>
      </c>
      <c r="D56" s="269"/>
      <c r="F56" s="55">
        <v>0</v>
      </c>
      <c r="G56" s="15">
        <f t="shared" si="0"/>
        <v>0</v>
      </c>
      <c r="H56" s="18"/>
      <c r="I56" s="55">
        <v>0</v>
      </c>
      <c r="J56" s="15">
        <f t="shared" si="1"/>
        <v>0</v>
      </c>
      <c r="K56" s="18"/>
      <c r="L56" s="55">
        <v>816</v>
      </c>
      <c r="M56" s="15">
        <f t="shared" si="2"/>
        <v>0</v>
      </c>
      <c r="N56" s="18"/>
      <c r="O56" s="55">
        <f t="shared" si="6"/>
        <v>816</v>
      </c>
      <c r="P56" s="15">
        <f t="shared" si="4"/>
        <v>0</v>
      </c>
    </row>
    <row r="57" spans="1:16" ht="15" customHeight="1">
      <c r="A57" s="62"/>
      <c r="B57" s="54" t="s">
        <v>497</v>
      </c>
      <c r="C57" s="58" t="s">
        <v>495</v>
      </c>
      <c r="D57" s="269"/>
      <c r="F57" s="55">
        <v>0</v>
      </c>
      <c r="G57" s="15">
        <f t="shared" si="0"/>
        <v>0</v>
      </c>
      <c r="H57" s="18"/>
      <c r="I57" s="55">
        <v>0</v>
      </c>
      <c r="J57" s="15">
        <f t="shared" si="1"/>
        <v>0</v>
      </c>
      <c r="K57" s="18"/>
      <c r="L57" s="55">
        <v>36006</v>
      </c>
      <c r="M57" s="15">
        <f t="shared" si="2"/>
        <v>0</v>
      </c>
      <c r="N57" s="18"/>
      <c r="O57" s="55">
        <f t="shared" si="6"/>
        <v>36006</v>
      </c>
      <c r="P57" s="15">
        <f t="shared" si="4"/>
        <v>0</v>
      </c>
    </row>
    <row r="58" spans="1:16" ht="15" customHeight="1">
      <c r="A58" s="62"/>
      <c r="B58" s="54" t="s">
        <v>498</v>
      </c>
      <c r="C58" s="58" t="s">
        <v>495</v>
      </c>
      <c r="D58" s="269"/>
      <c r="F58" s="55">
        <v>0</v>
      </c>
      <c r="G58" s="15">
        <f t="shared" si="0"/>
        <v>0</v>
      </c>
      <c r="H58" s="18"/>
      <c r="I58" s="55">
        <v>0</v>
      </c>
      <c r="J58" s="15">
        <f t="shared" si="1"/>
        <v>0</v>
      </c>
      <c r="K58" s="18"/>
      <c r="L58" s="55">
        <v>306</v>
      </c>
      <c r="M58" s="15">
        <f t="shared" si="2"/>
        <v>0</v>
      </c>
      <c r="N58" s="18"/>
      <c r="O58" s="55">
        <f t="shared" si="6"/>
        <v>306</v>
      </c>
      <c r="P58" s="15">
        <f t="shared" si="4"/>
        <v>0</v>
      </c>
    </row>
    <row r="59" spans="1:16" ht="15" customHeight="1">
      <c r="A59" s="62"/>
      <c r="B59" s="54" t="s">
        <v>499</v>
      </c>
      <c r="C59" s="58" t="s">
        <v>495</v>
      </c>
      <c r="D59" s="269"/>
      <c r="F59" s="55">
        <v>0</v>
      </c>
      <c r="G59" s="15">
        <f t="shared" si="0"/>
        <v>0</v>
      </c>
      <c r="H59" s="18"/>
      <c r="I59" s="55">
        <v>0</v>
      </c>
      <c r="J59" s="15">
        <f t="shared" si="1"/>
        <v>0</v>
      </c>
      <c r="K59" s="18"/>
      <c r="L59" s="55">
        <v>306</v>
      </c>
      <c r="M59" s="15">
        <f t="shared" si="2"/>
        <v>0</v>
      </c>
      <c r="N59" s="18"/>
      <c r="O59" s="55">
        <f t="shared" si="6"/>
        <v>306</v>
      </c>
      <c r="P59" s="15">
        <f t="shared" si="4"/>
        <v>0</v>
      </c>
    </row>
    <row r="60" spans="1:16" ht="15" customHeight="1">
      <c r="A60" s="62"/>
      <c r="B60" s="54" t="s">
        <v>500</v>
      </c>
      <c r="C60" s="58" t="s">
        <v>495</v>
      </c>
      <c r="D60" s="269"/>
      <c r="F60" s="55">
        <v>0</v>
      </c>
      <c r="G60" s="15">
        <f t="shared" si="0"/>
        <v>0</v>
      </c>
      <c r="H60" s="18"/>
      <c r="I60" s="55">
        <v>0</v>
      </c>
      <c r="J60" s="15">
        <f t="shared" si="1"/>
        <v>0</v>
      </c>
      <c r="K60" s="18"/>
      <c r="L60" s="55">
        <v>306</v>
      </c>
      <c r="M60" s="15">
        <f t="shared" si="2"/>
        <v>0</v>
      </c>
      <c r="N60" s="18"/>
      <c r="O60" s="55">
        <f t="shared" si="6"/>
        <v>306</v>
      </c>
      <c r="P60" s="15">
        <f t="shared" si="4"/>
        <v>0</v>
      </c>
    </row>
    <row r="61" spans="1:16" ht="15" customHeight="1">
      <c r="A61" s="62"/>
      <c r="B61" s="54" t="s">
        <v>501</v>
      </c>
      <c r="C61" s="58" t="s">
        <v>495</v>
      </c>
      <c r="D61" s="269"/>
      <c r="F61" s="55">
        <v>0</v>
      </c>
      <c r="G61" s="15">
        <f t="shared" si="0"/>
        <v>0</v>
      </c>
      <c r="H61" s="18"/>
      <c r="I61" s="55">
        <v>0</v>
      </c>
      <c r="J61" s="15">
        <f t="shared" si="1"/>
        <v>0</v>
      </c>
      <c r="K61" s="18"/>
      <c r="L61" s="55">
        <v>204</v>
      </c>
      <c r="M61" s="15">
        <f t="shared" si="2"/>
        <v>0</v>
      </c>
      <c r="N61" s="18"/>
      <c r="O61" s="55">
        <f t="shared" si="6"/>
        <v>204</v>
      </c>
      <c r="P61" s="15">
        <f t="shared" si="4"/>
        <v>0</v>
      </c>
    </row>
    <row r="62" spans="1:16" ht="15" customHeight="1">
      <c r="A62" s="62"/>
      <c r="B62" s="54" t="s">
        <v>502</v>
      </c>
      <c r="C62" s="58" t="s">
        <v>495</v>
      </c>
      <c r="D62" s="269"/>
      <c r="F62" s="55">
        <v>0</v>
      </c>
      <c r="G62" s="15">
        <f t="shared" si="0"/>
        <v>0</v>
      </c>
      <c r="H62" s="18"/>
      <c r="I62" s="55">
        <v>0</v>
      </c>
      <c r="J62" s="15">
        <f t="shared" si="1"/>
        <v>0</v>
      </c>
      <c r="K62" s="18"/>
      <c r="L62" s="55">
        <v>255</v>
      </c>
      <c r="M62" s="15">
        <f t="shared" si="2"/>
        <v>0</v>
      </c>
      <c r="N62" s="18"/>
      <c r="O62" s="55">
        <f t="shared" si="6"/>
        <v>255</v>
      </c>
      <c r="P62" s="15">
        <f t="shared" si="4"/>
        <v>0</v>
      </c>
    </row>
    <row r="63" spans="1:16" ht="15" customHeight="1">
      <c r="A63" s="62"/>
      <c r="B63" s="54" t="s">
        <v>503</v>
      </c>
      <c r="C63" s="58" t="s">
        <v>495</v>
      </c>
      <c r="D63" s="269"/>
      <c r="F63" s="55">
        <v>0</v>
      </c>
      <c r="G63" s="15">
        <f t="shared" si="0"/>
        <v>0</v>
      </c>
      <c r="H63" s="18"/>
      <c r="I63" s="55">
        <v>0</v>
      </c>
      <c r="J63" s="15">
        <f t="shared" si="1"/>
        <v>0</v>
      </c>
      <c r="K63" s="18"/>
      <c r="L63" s="55">
        <v>255</v>
      </c>
      <c r="M63" s="15">
        <f t="shared" si="2"/>
        <v>0</v>
      </c>
      <c r="N63" s="18"/>
      <c r="O63" s="55">
        <f t="shared" si="6"/>
        <v>255</v>
      </c>
      <c r="P63" s="15">
        <f t="shared" si="4"/>
        <v>0</v>
      </c>
    </row>
    <row r="64" spans="1:16" ht="15" customHeight="1">
      <c r="A64" s="62"/>
      <c r="B64" s="54" t="s">
        <v>504</v>
      </c>
      <c r="C64" s="58" t="s">
        <v>495</v>
      </c>
      <c r="D64" s="269"/>
      <c r="F64" s="55">
        <v>0</v>
      </c>
      <c r="G64" s="15">
        <f t="shared" si="0"/>
        <v>0</v>
      </c>
      <c r="H64" s="18"/>
      <c r="I64" s="55">
        <v>0</v>
      </c>
      <c r="J64" s="15">
        <f t="shared" si="1"/>
        <v>0</v>
      </c>
      <c r="K64" s="18"/>
      <c r="L64" s="55">
        <v>306</v>
      </c>
      <c r="M64" s="15">
        <f t="shared" si="2"/>
        <v>0</v>
      </c>
      <c r="N64" s="18"/>
      <c r="O64" s="55">
        <f t="shared" si="6"/>
        <v>306</v>
      </c>
      <c r="P64" s="15">
        <f t="shared" si="4"/>
        <v>0</v>
      </c>
    </row>
    <row r="65" spans="1:16" ht="15" customHeight="1">
      <c r="A65" s="62"/>
      <c r="B65" s="54" t="s">
        <v>505</v>
      </c>
      <c r="C65" s="58" t="s">
        <v>495</v>
      </c>
      <c r="D65" s="269"/>
      <c r="F65" s="55">
        <v>0</v>
      </c>
      <c r="G65" s="15">
        <f t="shared" si="0"/>
        <v>0</v>
      </c>
      <c r="H65" s="18"/>
      <c r="I65" s="55">
        <v>0</v>
      </c>
      <c r="J65" s="15">
        <f t="shared" si="1"/>
        <v>0</v>
      </c>
      <c r="K65" s="18"/>
      <c r="L65" s="55">
        <v>306</v>
      </c>
      <c r="M65" s="15">
        <f t="shared" si="2"/>
        <v>0</v>
      </c>
      <c r="N65" s="18"/>
      <c r="O65" s="55">
        <f t="shared" si="6"/>
        <v>306</v>
      </c>
      <c r="P65" s="15">
        <f t="shared" si="4"/>
        <v>0</v>
      </c>
    </row>
    <row r="66" spans="1:16" ht="15" customHeight="1">
      <c r="A66" s="62"/>
      <c r="B66" s="54" t="s">
        <v>506</v>
      </c>
      <c r="C66" s="58" t="s">
        <v>495</v>
      </c>
      <c r="D66" s="269"/>
      <c r="F66" s="55">
        <v>0</v>
      </c>
      <c r="G66" s="15">
        <f t="shared" si="0"/>
        <v>0</v>
      </c>
      <c r="H66" s="18"/>
      <c r="I66" s="55">
        <v>0</v>
      </c>
      <c r="J66" s="15">
        <f t="shared" si="1"/>
        <v>0</v>
      </c>
      <c r="K66" s="18"/>
      <c r="L66" s="55">
        <v>255</v>
      </c>
      <c r="M66" s="15">
        <f t="shared" si="2"/>
        <v>0</v>
      </c>
      <c r="N66" s="18"/>
      <c r="O66" s="55">
        <f t="shared" si="6"/>
        <v>255</v>
      </c>
      <c r="P66" s="15">
        <f t="shared" si="4"/>
        <v>0</v>
      </c>
    </row>
    <row r="67" spans="1:16" ht="15" customHeight="1">
      <c r="A67" s="62"/>
      <c r="B67" s="54" t="s">
        <v>507</v>
      </c>
      <c r="C67" s="58" t="s">
        <v>495</v>
      </c>
      <c r="D67" s="269"/>
      <c r="F67" s="55">
        <v>0</v>
      </c>
      <c r="G67" s="15">
        <f t="shared" si="0"/>
        <v>0</v>
      </c>
      <c r="H67" s="18"/>
      <c r="I67" s="55">
        <v>0</v>
      </c>
      <c r="J67" s="15">
        <f t="shared" si="1"/>
        <v>0</v>
      </c>
      <c r="K67" s="18"/>
      <c r="L67" s="55">
        <v>459</v>
      </c>
      <c r="M67" s="15">
        <f t="shared" si="2"/>
        <v>0</v>
      </c>
      <c r="N67" s="18"/>
      <c r="O67" s="55">
        <f t="shared" si="6"/>
        <v>459</v>
      </c>
      <c r="P67" s="15">
        <f t="shared" si="4"/>
        <v>0</v>
      </c>
    </row>
    <row r="68" spans="1:16" ht="15" customHeight="1">
      <c r="A68" s="62"/>
      <c r="B68" s="54" t="s">
        <v>508</v>
      </c>
      <c r="C68" s="58" t="s">
        <v>495</v>
      </c>
      <c r="D68" s="269"/>
      <c r="F68" s="55">
        <v>0</v>
      </c>
      <c r="G68" s="15">
        <f t="shared" si="0"/>
        <v>0</v>
      </c>
      <c r="H68" s="18"/>
      <c r="I68" s="55">
        <v>0</v>
      </c>
      <c r="J68" s="15">
        <f t="shared" si="1"/>
        <v>0</v>
      </c>
      <c r="K68" s="18"/>
      <c r="L68" s="55">
        <v>510</v>
      </c>
      <c r="M68" s="15">
        <f t="shared" si="2"/>
        <v>0</v>
      </c>
      <c r="N68" s="18"/>
      <c r="O68" s="55">
        <f t="shared" si="6"/>
        <v>510</v>
      </c>
      <c r="P68" s="15">
        <f t="shared" si="4"/>
        <v>0</v>
      </c>
    </row>
    <row r="69" spans="1:16" ht="15" customHeight="1">
      <c r="A69" s="62"/>
      <c r="B69" s="54" t="s">
        <v>509</v>
      </c>
      <c r="C69" s="58" t="s">
        <v>495</v>
      </c>
      <c r="D69" s="269"/>
      <c r="F69" s="55">
        <v>0</v>
      </c>
      <c r="G69" s="15">
        <f t="shared" si="0"/>
        <v>0</v>
      </c>
      <c r="H69" s="18"/>
      <c r="I69" s="55">
        <v>0</v>
      </c>
      <c r="J69" s="15">
        <f t="shared" si="1"/>
        <v>0</v>
      </c>
      <c r="K69" s="18"/>
      <c r="L69" s="55">
        <v>255</v>
      </c>
      <c r="M69" s="15">
        <f t="shared" si="2"/>
        <v>0</v>
      </c>
      <c r="N69" s="18"/>
      <c r="O69" s="55">
        <f t="shared" si="6"/>
        <v>255</v>
      </c>
      <c r="P69" s="15">
        <f t="shared" si="4"/>
        <v>0</v>
      </c>
    </row>
    <row r="70" spans="1:16" ht="27" customHeight="1">
      <c r="A70" s="98" t="s">
        <v>510</v>
      </c>
      <c r="B70" s="88" t="s">
        <v>511</v>
      </c>
      <c r="C70" s="58"/>
      <c r="D70" s="269"/>
      <c r="F70" s="79"/>
      <c r="G70" s="79"/>
      <c r="H70" s="18"/>
      <c r="I70" s="79"/>
      <c r="J70" s="79"/>
      <c r="K70" s="18"/>
      <c r="L70" s="79"/>
      <c r="M70" s="79"/>
      <c r="N70" s="18"/>
      <c r="O70" s="79"/>
      <c r="P70" s="79"/>
    </row>
    <row r="71" spans="1:16" s="18" customFormat="1" ht="27" customHeight="1">
      <c r="A71" s="62"/>
      <c r="B71" s="54" t="s">
        <v>512</v>
      </c>
      <c r="C71" s="58" t="s">
        <v>121</v>
      </c>
      <c r="D71" s="273"/>
      <c r="F71" s="55">
        <v>0</v>
      </c>
      <c r="G71" s="15">
        <f t="shared" si="0"/>
        <v>0</v>
      </c>
      <c r="I71" s="55">
        <v>0</v>
      </c>
      <c r="J71" s="15">
        <f t="shared" ref="J71:J81" si="7">SUM(I71*$D71)</f>
        <v>0</v>
      </c>
      <c r="L71" s="55">
        <v>51</v>
      </c>
      <c r="M71" s="15">
        <f t="shared" ref="M71:M81" si="8">SUM(L71*$D71)</f>
        <v>0</v>
      </c>
      <c r="O71" s="55">
        <f t="shared" ref="O71:O72" si="9">SUM(F71,I71,L71)</f>
        <v>51</v>
      </c>
      <c r="P71" s="15">
        <f t="shared" ref="P71:P81" si="10">SUM(O71*$D71)</f>
        <v>0</v>
      </c>
    </row>
    <row r="72" spans="1:16" ht="15" customHeight="1">
      <c r="A72" s="62"/>
      <c r="B72" s="54" t="s">
        <v>513</v>
      </c>
      <c r="C72" s="58" t="s">
        <v>495</v>
      </c>
      <c r="D72" s="269"/>
      <c r="F72" s="55">
        <v>0</v>
      </c>
      <c r="G72" s="15">
        <f t="shared" si="0"/>
        <v>0</v>
      </c>
      <c r="H72" s="18"/>
      <c r="I72" s="55">
        <v>0</v>
      </c>
      <c r="J72" s="15">
        <f t="shared" si="7"/>
        <v>0</v>
      </c>
      <c r="K72" s="18"/>
      <c r="L72" s="55">
        <v>12648</v>
      </c>
      <c r="M72" s="15">
        <f t="shared" si="8"/>
        <v>0</v>
      </c>
      <c r="N72" s="18"/>
      <c r="O72" s="55">
        <f t="shared" si="9"/>
        <v>12648</v>
      </c>
      <c r="P72" s="15">
        <f t="shared" si="10"/>
        <v>0</v>
      </c>
    </row>
    <row r="73" spans="1:16" ht="27" customHeight="1">
      <c r="A73" s="98" t="s">
        <v>514</v>
      </c>
      <c r="B73" s="88" t="s">
        <v>515</v>
      </c>
      <c r="C73" s="58"/>
      <c r="D73" s="269"/>
      <c r="F73" s="79"/>
      <c r="G73" s="79"/>
      <c r="H73" s="18"/>
      <c r="I73" s="79"/>
      <c r="J73" s="79"/>
      <c r="K73" s="18"/>
      <c r="L73" s="79"/>
      <c r="M73" s="79"/>
      <c r="N73" s="18"/>
      <c r="O73" s="79"/>
      <c r="P73" s="79"/>
    </row>
    <row r="74" spans="1:16" ht="15" customHeight="1">
      <c r="A74" s="62"/>
      <c r="B74" s="54" t="s">
        <v>516</v>
      </c>
      <c r="C74" s="58" t="s">
        <v>121</v>
      </c>
      <c r="D74" s="269"/>
      <c r="F74" s="55">
        <v>0</v>
      </c>
      <c r="G74" s="15">
        <f t="shared" si="0"/>
        <v>0</v>
      </c>
      <c r="H74" s="18"/>
      <c r="I74" s="55">
        <v>0</v>
      </c>
      <c r="J74" s="15">
        <f t="shared" si="7"/>
        <v>0</v>
      </c>
      <c r="K74" s="18"/>
      <c r="L74" s="55">
        <v>51</v>
      </c>
      <c r="M74" s="15">
        <f t="shared" si="8"/>
        <v>0</v>
      </c>
      <c r="N74" s="18"/>
      <c r="O74" s="55">
        <f t="shared" ref="O74:O75" si="11">SUM(F74,I74,L74)</f>
        <v>51</v>
      </c>
      <c r="P74" s="15">
        <f t="shared" si="10"/>
        <v>0</v>
      </c>
    </row>
    <row r="75" spans="1:16" ht="15" customHeight="1">
      <c r="A75" s="62"/>
      <c r="B75" s="54" t="s">
        <v>517</v>
      </c>
      <c r="C75" s="58" t="s">
        <v>495</v>
      </c>
      <c r="D75" s="269"/>
      <c r="F75" s="55">
        <v>0</v>
      </c>
      <c r="G75" s="15">
        <f t="shared" si="0"/>
        <v>0</v>
      </c>
      <c r="H75" s="18"/>
      <c r="I75" s="55">
        <v>0</v>
      </c>
      <c r="J75" s="15">
        <f t="shared" si="7"/>
        <v>0</v>
      </c>
      <c r="K75" s="18"/>
      <c r="L75" s="55">
        <v>1632</v>
      </c>
      <c r="M75" s="15">
        <f t="shared" si="8"/>
        <v>0</v>
      </c>
      <c r="N75" s="18"/>
      <c r="O75" s="55">
        <f t="shared" si="11"/>
        <v>1632</v>
      </c>
      <c r="P75" s="15">
        <f t="shared" si="10"/>
        <v>0</v>
      </c>
    </row>
    <row r="76" spans="1:16" s="18" customFormat="1" ht="27" customHeight="1">
      <c r="A76" s="98" t="s">
        <v>518</v>
      </c>
      <c r="B76" s="313" t="s">
        <v>519</v>
      </c>
      <c r="C76" s="58"/>
      <c r="D76" s="269"/>
      <c r="F76" s="55"/>
      <c r="G76" s="15"/>
      <c r="I76" s="55"/>
      <c r="J76" s="15"/>
      <c r="L76" s="55"/>
      <c r="M76" s="15"/>
      <c r="O76" s="55"/>
      <c r="P76" s="15"/>
    </row>
    <row r="77" spans="1:16" s="18" customFormat="1" ht="27" customHeight="1">
      <c r="A77" s="98"/>
      <c r="B77" s="177" t="s">
        <v>520</v>
      </c>
      <c r="C77" s="58" t="s">
        <v>521</v>
      </c>
      <c r="D77" s="269"/>
      <c r="F77" s="55">
        <v>27</v>
      </c>
      <c r="G77" s="15">
        <f t="shared" si="0"/>
        <v>0</v>
      </c>
      <c r="I77" s="55">
        <v>54</v>
      </c>
      <c r="J77" s="15">
        <f t="shared" si="7"/>
        <v>0</v>
      </c>
      <c r="L77" s="55">
        <v>306</v>
      </c>
      <c r="M77" s="15">
        <f t="shared" si="8"/>
        <v>0</v>
      </c>
      <c r="O77" s="55">
        <f t="shared" ref="O77:O78" si="12">SUM(F77,I77,L77)</f>
        <v>387</v>
      </c>
      <c r="P77" s="15">
        <f t="shared" si="10"/>
        <v>0</v>
      </c>
    </row>
    <row r="78" spans="1:16" s="18" customFormat="1" ht="27" customHeight="1">
      <c r="A78" s="98"/>
      <c r="B78" s="177" t="s">
        <v>522</v>
      </c>
      <c r="C78" s="58" t="s">
        <v>521</v>
      </c>
      <c r="D78" s="269"/>
      <c r="F78" s="55">
        <v>27</v>
      </c>
      <c r="G78" s="15">
        <f t="shared" si="0"/>
        <v>0</v>
      </c>
      <c r="I78" s="55">
        <v>54</v>
      </c>
      <c r="J78" s="15">
        <f t="shared" si="7"/>
        <v>0</v>
      </c>
      <c r="L78" s="55">
        <v>306</v>
      </c>
      <c r="M78" s="15">
        <f t="shared" si="8"/>
        <v>0</v>
      </c>
      <c r="O78" s="55">
        <f t="shared" si="12"/>
        <v>387</v>
      </c>
      <c r="P78" s="15">
        <f t="shared" si="10"/>
        <v>0</v>
      </c>
    </row>
    <row r="79" spans="1:16" s="18" customFormat="1" ht="27" customHeight="1">
      <c r="A79" s="98" t="s">
        <v>523</v>
      </c>
      <c r="B79" s="314" t="s">
        <v>524</v>
      </c>
      <c r="C79" s="58"/>
      <c r="D79" s="269"/>
      <c r="F79" s="55"/>
      <c r="G79" s="15"/>
      <c r="I79" s="55"/>
      <c r="J79" s="15"/>
      <c r="L79" s="55"/>
      <c r="M79" s="15"/>
      <c r="O79" s="55"/>
      <c r="P79" s="15"/>
    </row>
    <row r="80" spans="1:16" s="18" customFormat="1" ht="27" customHeight="1">
      <c r="A80" s="98"/>
      <c r="B80" s="177" t="s">
        <v>525</v>
      </c>
      <c r="C80" s="58" t="s">
        <v>121</v>
      </c>
      <c r="D80" s="269"/>
      <c r="F80" s="55">
        <v>6</v>
      </c>
      <c r="G80" s="15">
        <f t="shared" si="0"/>
        <v>0</v>
      </c>
      <c r="I80" s="55">
        <v>12</v>
      </c>
      <c r="J80" s="15">
        <f t="shared" si="7"/>
        <v>0</v>
      </c>
      <c r="L80" s="55">
        <v>51</v>
      </c>
      <c r="M80" s="15">
        <f t="shared" si="8"/>
        <v>0</v>
      </c>
      <c r="O80" s="55">
        <f t="shared" ref="O80" si="13">SUM(F80,I80,L80)</f>
        <v>69</v>
      </c>
      <c r="P80" s="15">
        <f t="shared" si="10"/>
        <v>0</v>
      </c>
    </row>
    <row r="81" spans="1:16" s="18" customFormat="1" ht="27" customHeight="1">
      <c r="A81" s="121" t="s">
        <v>526</v>
      </c>
      <c r="B81" s="61" t="s">
        <v>527</v>
      </c>
      <c r="C81" s="58" t="s">
        <v>118</v>
      </c>
      <c r="D81" s="269"/>
      <c r="F81" s="55">
        <v>0</v>
      </c>
      <c r="G81" s="15">
        <f t="shared" si="0"/>
        <v>0</v>
      </c>
      <c r="I81" s="55">
        <v>0</v>
      </c>
      <c r="J81" s="15">
        <f t="shared" si="7"/>
        <v>0</v>
      </c>
      <c r="L81" s="55">
        <v>1</v>
      </c>
      <c r="M81" s="15">
        <f t="shared" si="8"/>
        <v>0</v>
      </c>
      <c r="O81" s="55">
        <v>1</v>
      </c>
      <c r="P81" s="15">
        <f t="shared" si="10"/>
        <v>0</v>
      </c>
    </row>
    <row r="82" spans="1:16" ht="12" thickBot="1">
      <c r="A82" s="105"/>
      <c r="B82" s="106"/>
      <c r="C82" s="86"/>
      <c r="D82" s="272"/>
      <c r="F82" s="55"/>
      <c r="G82" s="15"/>
      <c r="H82" s="18"/>
      <c r="I82" s="55"/>
      <c r="J82" s="15"/>
      <c r="K82" s="18"/>
      <c r="L82" s="55"/>
      <c r="M82" s="15"/>
      <c r="N82" s="18"/>
      <c r="O82" s="55"/>
      <c r="P82" s="15"/>
    </row>
    <row r="83" spans="1:16" ht="27" customHeight="1" thickBot="1">
      <c r="A83" s="348" t="s">
        <v>528</v>
      </c>
      <c r="B83" s="347"/>
      <c r="C83" s="347"/>
      <c r="D83" s="349"/>
      <c r="F83" s="396"/>
      <c r="G83" s="372">
        <f>SUM(G5:G82)</f>
        <v>0</v>
      </c>
      <c r="I83" s="396"/>
      <c r="J83" s="372">
        <f>SUM(J5:J82)</f>
        <v>0</v>
      </c>
      <c r="L83" s="396"/>
      <c r="M83" s="372">
        <f>SUM(M5:M82)</f>
        <v>0</v>
      </c>
      <c r="O83" s="396"/>
      <c r="P83" s="372">
        <f>SUM(P5:P82)</f>
        <v>0</v>
      </c>
    </row>
  </sheetData>
  <sheetProtection selectLockedCells="1"/>
  <mergeCells count="8">
    <mergeCell ref="O2:P2"/>
    <mergeCell ref="I2:J2"/>
    <mergeCell ref="A83:D83"/>
    <mergeCell ref="F2:G2"/>
    <mergeCell ref="L2:M2"/>
    <mergeCell ref="A2:A3"/>
    <mergeCell ref="B2:B3"/>
    <mergeCell ref="C2:C3"/>
  </mergeCells>
  <printOptions gridLines="1"/>
  <pageMargins left="0.70866141732283505" right="0.70866141732283505" top="0.74803149606299202" bottom="0.74803149606299202" header="0.118110236220472" footer="0.118110236220472"/>
  <pageSetup paperSize="9" scale="55"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6">
    <tabColor rgb="FF99CC00"/>
  </sheetPr>
  <dimension ref="A1:Q17"/>
  <sheetViews>
    <sheetView zoomScale="80" zoomScaleNormal="80" zoomScalePageLayoutView="80" workbookViewId="0">
      <pane ySplit="3" topLeftCell="A4" activePane="bottomLeft" state="frozen"/>
      <selection pane="bottomLeft" activeCell="D5" sqref="D5"/>
    </sheetView>
  </sheetViews>
  <sheetFormatPr defaultColWidth="8.85546875" defaultRowHeight="11.25"/>
  <cols>
    <col min="1" max="1" width="9.7109375" style="1" customWidth="1"/>
    <col min="2" max="2" width="49.7109375" style="1" customWidth="1"/>
    <col min="3" max="3" width="9.710937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F3" s="67" t="s">
        <v>113</v>
      </c>
      <c r="G3" s="67" t="s">
        <v>38</v>
      </c>
      <c r="I3" s="67" t="s">
        <v>113</v>
      </c>
      <c r="J3" s="67" t="s">
        <v>38</v>
      </c>
      <c r="L3" s="67" t="s">
        <v>113</v>
      </c>
      <c r="M3" s="67" t="s">
        <v>38</v>
      </c>
      <c r="O3" s="67" t="s">
        <v>113</v>
      </c>
      <c r="P3" s="67" t="s">
        <v>38</v>
      </c>
    </row>
    <row r="4" spans="1:17" ht="30" customHeight="1" thickBot="1">
      <c r="A4" s="95" t="s">
        <v>70</v>
      </c>
      <c r="B4" s="132" t="s">
        <v>529</v>
      </c>
      <c r="C4" s="39"/>
      <c r="D4" s="233"/>
      <c r="F4" s="74"/>
      <c r="G4" s="73"/>
      <c r="I4" s="367"/>
      <c r="J4" s="368"/>
      <c r="L4" s="367"/>
      <c r="M4" s="368"/>
      <c r="O4" s="367"/>
      <c r="P4" s="368"/>
    </row>
    <row r="5" spans="1:17" ht="15" customHeight="1">
      <c r="A5" s="47"/>
      <c r="B5" s="48"/>
      <c r="C5" s="49"/>
      <c r="D5" s="267"/>
      <c r="F5" s="216"/>
      <c r="G5" s="216"/>
      <c r="H5" s="18"/>
      <c r="I5" s="216"/>
      <c r="J5" s="216"/>
      <c r="K5" s="18"/>
      <c r="L5" s="216"/>
      <c r="M5" s="216"/>
      <c r="N5" s="18"/>
      <c r="O5" s="216"/>
      <c r="P5" s="216"/>
    </row>
    <row r="6" spans="1:17" ht="15" customHeight="1">
      <c r="A6" s="75" t="s">
        <v>530</v>
      </c>
      <c r="B6" s="61" t="s">
        <v>531</v>
      </c>
      <c r="C6" s="58" t="s">
        <v>118</v>
      </c>
      <c r="D6" s="269"/>
      <c r="F6" s="55">
        <v>0</v>
      </c>
      <c r="G6" s="15">
        <f t="shared" ref="G6:G8" si="0">SUM(F6*$D6)</f>
        <v>0</v>
      </c>
      <c r="H6" s="18"/>
      <c r="I6" s="55">
        <v>0</v>
      </c>
      <c r="J6" s="15">
        <f t="shared" ref="J6:J8" si="1">SUM(I6*$D6)</f>
        <v>0</v>
      </c>
      <c r="K6" s="18"/>
      <c r="L6" s="55">
        <v>1</v>
      </c>
      <c r="M6" s="15">
        <f t="shared" ref="M6:M8" si="2">SUM(L6*$D6)</f>
        <v>0</v>
      </c>
      <c r="N6" s="18"/>
      <c r="O6" s="55">
        <v>1</v>
      </c>
      <c r="P6" s="15">
        <f t="shared" ref="P6:P8" si="3">SUM(O6*$D6)</f>
        <v>0</v>
      </c>
    </row>
    <row r="7" spans="1:17" ht="27" customHeight="1">
      <c r="A7" s="75" t="s">
        <v>532</v>
      </c>
      <c r="B7" s="61" t="s">
        <v>533</v>
      </c>
      <c r="C7" s="58" t="s">
        <v>118</v>
      </c>
      <c r="D7" s="273"/>
      <c r="F7" s="55">
        <v>0</v>
      </c>
      <c r="G7" s="15">
        <f t="shared" si="0"/>
        <v>0</v>
      </c>
      <c r="H7" s="18"/>
      <c r="I7" s="55">
        <v>0</v>
      </c>
      <c r="J7" s="15">
        <f t="shared" si="1"/>
        <v>0</v>
      </c>
      <c r="K7" s="18"/>
      <c r="L7" s="55">
        <v>1</v>
      </c>
      <c r="M7" s="15">
        <f t="shared" si="2"/>
        <v>0</v>
      </c>
      <c r="N7" s="18"/>
      <c r="O7" s="55">
        <v>1</v>
      </c>
      <c r="P7" s="15">
        <f t="shared" si="3"/>
        <v>0</v>
      </c>
    </row>
    <row r="8" spans="1:17" ht="15" customHeight="1">
      <c r="A8" s="75" t="s">
        <v>534</v>
      </c>
      <c r="B8" s="61" t="s">
        <v>535</v>
      </c>
      <c r="C8" s="58" t="s">
        <v>121</v>
      </c>
      <c r="D8" s="269"/>
      <c r="E8" s="18"/>
      <c r="F8" s="55">
        <v>0</v>
      </c>
      <c r="G8" s="15">
        <f t="shared" si="0"/>
        <v>0</v>
      </c>
      <c r="H8" s="18"/>
      <c r="I8" s="55">
        <v>0</v>
      </c>
      <c r="J8" s="15">
        <f t="shared" si="1"/>
        <v>0</v>
      </c>
      <c r="K8" s="18"/>
      <c r="L8" s="55">
        <v>4</v>
      </c>
      <c r="M8" s="15">
        <f t="shared" si="2"/>
        <v>0</v>
      </c>
      <c r="N8" s="18"/>
      <c r="O8" s="55">
        <f>SUM(F8,I8,L8)</f>
        <v>4</v>
      </c>
      <c r="P8" s="15">
        <f t="shared" si="3"/>
        <v>0</v>
      </c>
    </row>
    <row r="9" spans="1:17" ht="23.25" customHeight="1" thickBot="1">
      <c r="A9" s="107"/>
      <c r="B9" s="106"/>
      <c r="C9" s="86"/>
      <c r="D9" s="272"/>
      <c r="E9" s="18"/>
      <c r="F9" s="55"/>
      <c r="G9" s="15"/>
      <c r="H9" s="18"/>
      <c r="I9" s="55"/>
      <c r="J9" s="15"/>
      <c r="K9" s="18"/>
      <c r="L9" s="55"/>
      <c r="M9" s="15"/>
      <c r="N9" s="18"/>
      <c r="O9" s="55"/>
      <c r="P9" s="15"/>
    </row>
    <row r="10" spans="1:17" ht="27" customHeight="1" thickBot="1">
      <c r="A10" s="348" t="s">
        <v>536</v>
      </c>
      <c r="B10" s="347"/>
      <c r="C10" s="347"/>
      <c r="D10" s="349"/>
      <c r="F10" s="383"/>
      <c r="G10" s="372">
        <f>SUM(G5:G9)</f>
        <v>0</v>
      </c>
      <c r="I10" s="383"/>
      <c r="J10" s="372">
        <f>SUM(J5:J9)</f>
        <v>0</v>
      </c>
      <c r="L10" s="383"/>
      <c r="M10" s="372">
        <f>SUM(M5:M9)</f>
        <v>0</v>
      </c>
      <c r="O10" s="383"/>
      <c r="P10" s="372">
        <f>SUM(P5:P9)</f>
        <v>0</v>
      </c>
    </row>
    <row r="11" spans="1:17">
      <c r="F11" s="36"/>
      <c r="G11" s="23"/>
    </row>
    <row r="12" spans="1:17">
      <c r="F12" s="36"/>
      <c r="G12" s="23"/>
    </row>
    <row r="13" spans="1:17">
      <c r="F13" s="36"/>
      <c r="G13" s="23"/>
    </row>
    <row r="14" spans="1:17">
      <c r="F14" s="36"/>
      <c r="G14" s="23"/>
    </row>
    <row r="15" spans="1:17">
      <c r="F15" s="36"/>
      <c r="G15" s="23"/>
    </row>
    <row r="16" spans="1:17">
      <c r="F16" s="36"/>
      <c r="G16" s="23"/>
    </row>
    <row r="17" spans="6:7">
      <c r="F17" s="36"/>
      <c r="G17" s="23"/>
    </row>
  </sheetData>
  <sheetProtection selectLockedCells="1"/>
  <mergeCells count="8">
    <mergeCell ref="O2:P2"/>
    <mergeCell ref="I2:J2"/>
    <mergeCell ref="F2:G2"/>
    <mergeCell ref="L2:M2"/>
    <mergeCell ref="A10:D10"/>
    <mergeCell ref="A2:A3"/>
    <mergeCell ref="B2:B3"/>
    <mergeCell ref="C2:C3"/>
  </mergeCells>
  <printOptions gridLines="1"/>
  <pageMargins left="0.70866141732283505" right="0.70866141732283505" top="0.74803149606299202" bottom="0.74803149606299202" header="0.118110236220472" footer="0.118110236220472"/>
  <pageSetup paperSize="9" scale="58"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tabColor rgb="FF99CC00"/>
  </sheetPr>
  <dimension ref="A1:Q167"/>
  <sheetViews>
    <sheetView zoomScale="80" zoomScaleNormal="80" zoomScalePageLayoutView="80" workbookViewId="0">
      <pane xSplit="2" ySplit="3" topLeftCell="C4" activePane="bottomRight" state="frozen"/>
      <selection pane="bottomRight" activeCell="D76" sqref="D76"/>
      <selection pane="bottomLeft" activeCell="A4" sqref="A4"/>
      <selection pane="topRight" activeCell="C1" sqref="C1"/>
    </sheetView>
  </sheetViews>
  <sheetFormatPr defaultColWidth="8.85546875" defaultRowHeight="11.25"/>
  <cols>
    <col min="1" max="1" width="13.42578125" style="1" customWidth="1"/>
    <col min="2" max="2" width="49.7109375" style="1" customWidth="1"/>
    <col min="3" max="3" width="13.7109375" style="1" customWidth="1"/>
    <col min="4" max="4" width="13.7109375" style="236" customWidth="1"/>
    <col min="5" max="5" width="1.7109375" style="1" customWidth="1"/>
    <col min="6" max="6" width="16.7109375" style="1" customWidth="1"/>
    <col min="7" max="7" width="18.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8.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37" t="s">
        <v>110</v>
      </c>
      <c r="E2" s="9"/>
      <c r="F2" s="340" t="s">
        <v>47</v>
      </c>
      <c r="G2" s="341"/>
      <c r="H2" s="9"/>
      <c r="I2" s="346" t="s">
        <v>48</v>
      </c>
      <c r="J2" s="356"/>
      <c r="K2" s="9"/>
      <c r="L2" s="342" t="s">
        <v>49</v>
      </c>
      <c r="M2" s="357"/>
      <c r="N2" s="9"/>
      <c r="O2" s="358" t="s">
        <v>111</v>
      </c>
      <c r="P2" s="359"/>
      <c r="Q2" s="9"/>
    </row>
    <row r="3" spans="1:17" ht="27" customHeight="1" thickBot="1">
      <c r="A3" s="360"/>
      <c r="B3" s="361"/>
      <c r="C3" s="360"/>
      <c r="D3" s="397" t="s">
        <v>112</v>
      </c>
      <c r="F3" s="67" t="s">
        <v>113</v>
      </c>
      <c r="G3" s="67" t="s">
        <v>38</v>
      </c>
      <c r="I3" s="67" t="s">
        <v>113</v>
      </c>
      <c r="J3" s="67" t="s">
        <v>38</v>
      </c>
      <c r="L3" s="67" t="s">
        <v>113</v>
      </c>
      <c r="M3" s="67" t="s">
        <v>38</v>
      </c>
      <c r="O3" s="67" t="s">
        <v>113</v>
      </c>
      <c r="P3" s="67" t="s">
        <v>38</v>
      </c>
    </row>
    <row r="4" spans="1:17" ht="30" customHeight="1" thickBot="1">
      <c r="A4" s="130" t="s">
        <v>72</v>
      </c>
      <c r="B4" s="132" t="s">
        <v>537</v>
      </c>
      <c r="C4" s="226"/>
      <c r="D4" s="238"/>
      <c r="F4" s="74"/>
      <c r="G4" s="73"/>
      <c r="I4" s="367"/>
      <c r="J4" s="368"/>
      <c r="L4" s="367"/>
      <c r="M4" s="368"/>
      <c r="O4" s="367"/>
      <c r="P4" s="368"/>
    </row>
    <row r="5" spans="1:17" ht="15" customHeight="1">
      <c r="A5" s="75"/>
      <c r="B5" s="61"/>
      <c r="C5" s="58"/>
      <c r="D5" s="274"/>
      <c r="F5" s="55"/>
      <c r="G5" s="15"/>
      <c r="H5" s="18"/>
      <c r="I5" s="55"/>
      <c r="J5" s="15"/>
      <c r="K5" s="18"/>
      <c r="L5" s="55"/>
      <c r="M5" s="15"/>
      <c r="N5" s="18"/>
      <c r="O5" s="55"/>
      <c r="P5" s="15"/>
    </row>
    <row r="6" spans="1:17" ht="36" customHeight="1">
      <c r="A6" s="69" t="s">
        <v>538</v>
      </c>
      <c r="B6" s="65" t="s">
        <v>539</v>
      </c>
      <c r="C6" s="58"/>
      <c r="D6" s="275"/>
      <c r="E6" s="9"/>
      <c r="F6" s="192"/>
      <c r="G6" s="13"/>
      <c r="H6" s="167"/>
      <c r="I6" s="192"/>
      <c r="J6" s="13"/>
      <c r="K6" s="167"/>
      <c r="L6" s="192"/>
      <c r="M6" s="13"/>
      <c r="N6" s="167"/>
      <c r="O6" s="192"/>
      <c r="P6" s="13"/>
      <c r="Q6" s="9"/>
    </row>
    <row r="7" spans="1:17" ht="15" customHeight="1">
      <c r="A7" s="70"/>
      <c r="B7" s="42" t="s">
        <v>540</v>
      </c>
      <c r="C7" s="58" t="s">
        <v>541</v>
      </c>
      <c r="D7" s="275"/>
      <c r="E7" s="9"/>
      <c r="F7" s="55">
        <v>0</v>
      </c>
      <c r="G7" s="15">
        <v>0</v>
      </c>
      <c r="H7" s="167"/>
      <c r="I7" s="55">
        <v>1</v>
      </c>
      <c r="J7" s="15">
        <v>850000</v>
      </c>
      <c r="K7" s="167"/>
      <c r="L7" s="55">
        <v>1</v>
      </c>
      <c r="M7" s="15">
        <v>2550000</v>
      </c>
      <c r="N7" s="167"/>
      <c r="O7" s="55">
        <v>1</v>
      </c>
      <c r="P7" s="15">
        <f>SUM(G7,J7,M7)</f>
        <v>3400000</v>
      </c>
      <c r="Q7" s="9"/>
    </row>
    <row r="8" spans="1:17" ht="15" customHeight="1">
      <c r="A8" s="70"/>
      <c r="B8" s="44" t="s">
        <v>542</v>
      </c>
      <c r="C8" s="58" t="s">
        <v>543</v>
      </c>
      <c r="D8" s="276"/>
      <c r="E8" s="9"/>
      <c r="F8" s="56">
        <f>G7</f>
        <v>0</v>
      </c>
      <c r="G8" s="15">
        <f t="shared" ref="G8:G16" si="0">SUM(F8*$D8)</f>
        <v>0</v>
      </c>
      <c r="H8" s="167"/>
      <c r="I8" s="56">
        <f>J7</f>
        <v>850000</v>
      </c>
      <c r="J8" s="15">
        <f t="shared" ref="J8:J16" si="1">SUM(I8*$D8)</f>
        <v>0</v>
      </c>
      <c r="K8" s="167"/>
      <c r="L8" s="56">
        <f>M7</f>
        <v>2550000</v>
      </c>
      <c r="M8" s="15">
        <f t="shared" ref="M8:M16" si="2">SUM(L8*$D8)</f>
        <v>0</v>
      </c>
      <c r="N8" s="167"/>
      <c r="O8" s="56">
        <f>P7</f>
        <v>3400000</v>
      </c>
      <c r="P8" s="15">
        <f t="shared" ref="P8:P16" si="3">SUM(O8*$D8)</f>
        <v>0</v>
      </c>
      <c r="Q8" s="9"/>
    </row>
    <row r="9" spans="1:17" ht="27" customHeight="1">
      <c r="A9" s="70"/>
      <c r="B9" s="42" t="s">
        <v>544</v>
      </c>
      <c r="C9" s="58" t="s">
        <v>541</v>
      </c>
      <c r="D9" s="275"/>
      <c r="E9" s="9"/>
      <c r="F9" s="55">
        <v>0</v>
      </c>
      <c r="G9" s="15">
        <v>0</v>
      </c>
      <c r="H9" s="167"/>
      <c r="I9" s="55">
        <v>1</v>
      </c>
      <c r="J9" s="15">
        <v>850000</v>
      </c>
      <c r="K9" s="167"/>
      <c r="L9" s="55">
        <v>1</v>
      </c>
      <c r="M9" s="15">
        <v>2550000</v>
      </c>
      <c r="N9" s="167"/>
      <c r="O9" s="55">
        <v>1</v>
      </c>
      <c r="P9" s="15">
        <f>SUM(G9,J9,M9)</f>
        <v>3400000</v>
      </c>
      <c r="Q9" s="9"/>
    </row>
    <row r="10" spans="1:17" ht="15" customHeight="1">
      <c r="A10" s="70"/>
      <c r="B10" s="44" t="s">
        <v>545</v>
      </c>
      <c r="C10" s="58" t="s">
        <v>543</v>
      </c>
      <c r="D10" s="276"/>
      <c r="E10" s="9"/>
      <c r="F10" s="56">
        <f>G9</f>
        <v>0</v>
      </c>
      <c r="G10" s="15">
        <f t="shared" si="0"/>
        <v>0</v>
      </c>
      <c r="H10" s="167"/>
      <c r="I10" s="56">
        <f>J9</f>
        <v>850000</v>
      </c>
      <c r="J10" s="15">
        <f t="shared" si="1"/>
        <v>0</v>
      </c>
      <c r="K10" s="167"/>
      <c r="L10" s="56">
        <f>M9</f>
        <v>2550000</v>
      </c>
      <c r="M10" s="15">
        <f t="shared" si="2"/>
        <v>0</v>
      </c>
      <c r="N10" s="167"/>
      <c r="O10" s="56">
        <f>P9</f>
        <v>3400000</v>
      </c>
      <c r="P10" s="15">
        <f t="shared" si="3"/>
        <v>0</v>
      </c>
      <c r="Q10" s="9"/>
    </row>
    <row r="11" spans="1:17" ht="27" customHeight="1">
      <c r="A11" s="70"/>
      <c r="B11" s="42" t="s">
        <v>546</v>
      </c>
      <c r="C11" s="58" t="s">
        <v>541</v>
      </c>
      <c r="D11" s="275"/>
      <c r="E11" s="9"/>
      <c r="F11" s="55">
        <v>0</v>
      </c>
      <c r="G11" s="15">
        <v>0</v>
      </c>
      <c r="H11" s="167"/>
      <c r="I11" s="55">
        <v>1</v>
      </c>
      <c r="J11" s="15">
        <v>850000</v>
      </c>
      <c r="K11" s="167"/>
      <c r="L11" s="55">
        <v>1</v>
      </c>
      <c r="M11" s="15">
        <v>2550000</v>
      </c>
      <c r="N11" s="167"/>
      <c r="O11" s="55">
        <v>1</v>
      </c>
      <c r="P11" s="15">
        <f>SUM(G11,J11,M11)</f>
        <v>3400000</v>
      </c>
      <c r="Q11" s="9"/>
    </row>
    <row r="12" spans="1:17" ht="15" customHeight="1">
      <c r="A12" s="70"/>
      <c r="B12" s="44" t="s">
        <v>547</v>
      </c>
      <c r="C12" s="58" t="s">
        <v>543</v>
      </c>
      <c r="D12" s="276"/>
      <c r="F12" s="56">
        <f>G11</f>
        <v>0</v>
      </c>
      <c r="G12" s="15">
        <f t="shared" si="0"/>
        <v>0</v>
      </c>
      <c r="H12" s="18"/>
      <c r="I12" s="56">
        <f>J11</f>
        <v>850000</v>
      </c>
      <c r="J12" s="15">
        <f t="shared" si="1"/>
        <v>0</v>
      </c>
      <c r="K12" s="18"/>
      <c r="L12" s="56">
        <f>M11</f>
        <v>2550000</v>
      </c>
      <c r="M12" s="15">
        <f t="shared" si="2"/>
        <v>0</v>
      </c>
      <c r="N12" s="18"/>
      <c r="O12" s="56">
        <f>P11</f>
        <v>3400000</v>
      </c>
      <c r="P12" s="15">
        <f t="shared" si="3"/>
        <v>0</v>
      </c>
    </row>
    <row r="13" spans="1:17" ht="27" customHeight="1">
      <c r="A13" s="70"/>
      <c r="B13" s="44" t="s">
        <v>548</v>
      </c>
      <c r="C13" s="58" t="s">
        <v>541</v>
      </c>
      <c r="D13" s="275"/>
      <c r="F13" s="55">
        <v>0</v>
      </c>
      <c r="G13" s="15">
        <v>0</v>
      </c>
      <c r="H13" s="167"/>
      <c r="I13" s="55">
        <v>1</v>
      </c>
      <c r="J13" s="15">
        <v>850000</v>
      </c>
      <c r="K13" s="167"/>
      <c r="L13" s="55">
        <v>1</v>
      </c>
      <c r="M13" s="15">
        <v>2550000</v>
      </c>
      <c r="N13" s="167"/>
      <c r="O13" s="55">
        <v>1</v>
      </c>
      <c r="P13" s="15">
        <f>SUM(G13,J13,M13)</f>
        <v>3400000</v>
      </c>
    </row>
    <row r="14" spans="1:17" ht="15" customHeight="1">
      <c r="A14" s="70"/>
      <c r="B14" s="44" t="s">
        <v>549</v>
      </c>
      <c r="C14" s="58" t="s">
        <v>543</v>
      </c>
      <c r="D14" s="276"/>
      <c r="F14" s="56">
        <f>G13</f>
        <v>0</v>
      </c>
      <c r="G14" s="15">
        <f t="shared" si="0"/>
        <v>0</v>
      </c>
      <c r="H14" s="18"/>
      <c r="I14" s="56">
        <f>J13</f>
        <v>850000</v>
      </c>
      <c r="J14" s="15">
        <f t="shared" si="1"/>
        <v>0</v>
      </c>
      <c r="K14" s="18"/>
      <c r="L14" s="56">
        <f>M13</f>
        <v>2550000</v>
      </c>
      <c r="M14" s="15">
        <f t="shared" si="2"/>
        <v>0</v>
      </c>
      <c r="N14" s="18"/>
      <c r="O14" s="56">
        <f>P13</f>
        <v>3400000</v>
      </c>
      <c r="P14" s="15">
        <f t="shared" si="3"/>
        <v>0</v>
      </c>
    </row>
    <row r="15" spans="1:17" ht="15" customHeight="1">
      <c r="A15" s="70"/>
      <c r="B15" s="44" t="s">
        <v>550</v>
      </c>
      <c r="C15" s="58" t="s">
        <v>541</v>
      </c>
      <c r="D15" s="275"/>
      <c r="F15" s="55">
        <v>0</v>
      </c>
      <c r="G15" s="15">
        <v>0</v>
      </c>
      <c r="H15" s="167"/>
      <c r="I15" s="55">
        <v>1</v>
      </c>
      <c r="J15" s="15">
        <v>850000</v>
      </c>
      <c r="K15" s="167"/>
      <c r="L15" s="55">
        <v>1</v>
      </c>
      <c r="M15" s="15">
        <v>2550000</v>
      </c>
      <c r="N15" s="167"/>
      <c r="O15" s="55">
        <v>1</v>
      </c>
      <c r="P15" s="15">
        <f>SUM(G15,J15,M15)</f>
        <v>3400000</v>
      </c>
    </row>
    <row r="16" spans="1:17" ht="15" customHeight="1">
      <c r="A16" s="70"/>
      <c r="B16" s="44" t="s">
        <v>551</v>
      </c>
      <c r="C16" s="58" t="s">
        <v>543</v>
      </c>
      <c r="D16" s="276"/>
      <c r="F16" s="56">
        <f>G15</f>
        <v>0</v>
      </c>
      <c r="G16" s="15">
        <f t="shared" si="0"/>
        <v>0</v>
      </c>
      <c r="H16" s="18"/>
      <c r="I16" s="56">
        <f>J15</f>
        <v>850000</v>
      </c>
      <c r="J16" s="15">
        <f t="shared" si="1"/>
        <v>0</v>
      </c>
      <c r="K16" s="18"/>
      <c r="L16" s="56">
        <f>M15</f>
        <v>2550000</v>
      </c>
      <c r="M16" s="15">
        <f t="shared" si="2"/>
        <v>0</v>
      </c>
      <c r="N16" s="18"/>
      <c r="O16" s="56">
        <f>P15</f>
        <v>3400000</v>
      </c>
      <c r="P16" s="15">
        <f t="shared" si="3"/>
        <v>0</v>
      </c>
    </row>
    <row r="17" spans="1:17" ht="27" customHeight="1">
      <c r="A17" s="69" t="s">
        <v>552</v>
      </c>
      <c r="B17" s="29" t="s">
        <v>553</v>
      </c>
      <c r="C17" s="58"/>
      <c r="D17" s="275"/>
      <c r="E17" s="9"/>
      <c r="F17" s="192"/>
      <c r="G17" s="15"/>
      <c r="H17" s="167"/>
      <c r="I17" s="192"/>
      <c r="J17" s="15"/>
      <c r="K17" s="167"/>
      <c r="L17" s="192"/>
      <c r="M17" s="15"/>
      <c r="N17" s="167"/>
      <c r="O17" s="192"/>
      <c r="P17" s="15"/>
      <c r="Q17" s="9"/>
    </row>
    <row r="18" spans="1:17" ht="45" customHeight="1">
      <c r="A18" s="70"/>
      <c r="B18" s="42" t="s">
        <v>554</v>
      </c>
      <c r="C18" s="58" t="s">
        <v>541</v>
      </c>
      <c r="D18" s="275"/>
      <c r="E18" s="167"/>
      <c r="F18" s="55">
        <v>1</v>
      </c>
      <c r="G18" s="55">
        <v>907940000</v>
      </c>
      <c r="H18" s="167"/>
      <c r="I18" s="55">
        <v>1</v>
      </c>
      <c r="J18" s="15">
        <v>199160000</v>
      </c>
      <c r="K18" s="167"/>
      <c r="L18" s="55">
        <v>0</v>
      </c>
      <c r="M18" s="15">
        <v>0</v>
      </c>
      <c r="N18" s="167"/>
      <c r="O18" s="55">
        <v>1</v>
      </c>
      <c r="P18" s="15">
        <f>SUM(G18,J18,M18)</f>
        <v>1107100000</v>
      </c>
      <c r="Q18" s="167"/>
    </row>
    <row r="19" spans="1:17" ht="15" customHeight="1">
      <c r="A19" s="70"/>
      <c r="B19" s="30" t="s">
        <v>555</v>
      </c>
      <c r="C19" s="58" t="s">
        <v>543</v>
      </c>
      <c r="D19" s="276"/>
      <c r="E19" s="9"/>
      <c r="F19" s="56">
        <f>G18</f>
        <v>907940000</v>
      </c>
      <c r="G19" s="15">
        <f t="shared" ref="G19" si="4">SUM(F19*$D19)</f>
        <v>0</v>
      </c>
      <c r="H19" s="167"/>
      <c r="I19" s="56">
        <f>J18</f>
        <v>199160000</v>
      </c>
      <c r="J19" s="15">
        <f t="shared" ref="J19" si="5">SUM(I19*$D19)</f>
        <v>0</v>
      </c>
      <c r="K19" s="167"/>
      <c r="L19" s="56">
        <f>M18</f>
        <v>0</v>
      </c>
      <c r="M19" s="15">
        <f t="shared" ref="M19" si="6">SUM(L19*$D19)</f>
        <v>0</v>
      </c>
      <c r="N19" s="167"/>
      <c r="O19" s="56">
        <f>P18</f>
        <v>1107100000</v>
      </c>
      <c r="P19" s="15">
        <f t="shared" ref="P19" si="7">SUM(O19*$D19)</f>
        <v>0</v>
      </c>
      <c r="Q19" s="9"/>
    </row>
    <row r="20" spans="1:17" ht="27" customHeight="1">
      <c r="A20" s="69" t="s">
        <v>556</v>
      </c>
      <c r="B20" s="29" t="s">
        <v>557</v>
      </c>
      <c r="C20" s="30"/>
      <c r="D20" s="275"/>
      <c r="F20" s="192"/>
      <c r="G20" s="25"/>
      <c r="H20" s="18"/>
      <c r="I20" s="192"/>
      <c r="J20" s="25"/>
      <c r="K20" s="18"/>
      <c r="L20" s="192"/>
      <c r="M20" s="25"/>
      <c r="N20" s="18"/>
      <c r="O20" s="192"/>
      <c r="P20" s="25"/>
    </row>
    <row r="21" spans="1:17" ht="15" customHeight="1">
      <c r="A21" s="24"/>
      <c r="B21" s="30" t="s">
        <v>558</v>
      </c>
      <c r="C21" s="30" t="s">
        <v>541</v>
      </c>
      <c r="D21" s="277"/>
      <c r="F21" s="55">
        <v>0</v>
      </c>
      <c r="G21" s="15">
        <v>0</v>
      </c>
      <c r="H21" s="18"/>
      <c r="I21" s="55">
        <v>0</v>
      </c>
      <c r="J21" s="15">
        <v>0</v>
      </c>
      <c r="K21" s="18"/>
      <c r="L21" s="55">
        <v>1</v>
      </c>
      <c r="M21" s="15">
        <v>1020000</v>
      </c>
      <c r="N21" s="18"/>
      <c r="O21" s="55">
        <v>1</v>
      </c>
      <c r="P21" s="15">
        <f>SUM(G21,J21,M21)</f>
        <v>1020000</v>
      </c>
    </row>
    <row r="22" spans="1:17" ht="15" customHeight="1">
      <c r="A22" s="24"/>
      <c r="B22" s="30" t="s">
        <v>555</v>
      </c>
      <c r="C22" s="30" t="s">
        <v>543</v>
      </c>
      <c r="D22" s="276"/>
      <c r="F22" s="56">
        <f>G21</f>
        <v>0</v>
      </c>
      <c r="G22" s="15">
        <f t="shared" ref="G22" si="8">SUM(F22*$D22)</f>
        <v>0</v>
      </c>
      <c r="H22" s="18"/>
      <c r="I22" s="56">
        <f>J21</f>
        <v>0</v>
      </c>
      <c r="J22" s="15">
        <f t="shared" ref="J22" si="9">SUM(I22*$D22)</f>
        <v>0</v>
      </c>
      <c r="K22" s="18"/>
      <c r="L22" s="56">
        <f>M21</f>
        <v>1020000</v>
      </c>
      <c r="M22" s="15">
        <f t="shared" ref="M22" si="10">SUM(L22*$D22)</f>
        <v>0</v>
      </c>
      <c r="N22" s="18"/>
      <c r="O22" s="56">
        <f>P21</f>
        <v>1020000</v>
      </c>
      <c r="P22" s="15">
        <f t="shared" ref="P22" si="11">SUM(O22*$D22)</f>
        <v>0</v>
      </c>
    </row>
    <row r="23" spans="1:17" ht="15" customHeight="1">
      <c r="A23" s="24"/>
      <c r="B23" s="30" t="s">
        <v>559</v>
      </c>
      <c r="C23" s="30" t="s">
        <v>541</v>
      </c>
      <c r="D23" s="277"/>
      <c r="F23" s="55">
        <v>0</v>
      </c>
      <c r="G23" s="15">
        <v>0</v>
      </c>
      <c r="H23" s="18"/>
      <c r="I23" s="55">
        <v>0</v>
      </c>
      <c r="J23" s="15">
        <v>0</v>
      </c>
      <c r="K23" s="18"/>
      <c r="L23" s="55">
        <v>1</v>
      </c>
      <c r="M23" s="15">
        <v>2260000</v>
      </c>
      <c r="N23" s="18"/>
      <c r="O23" s="55">
        <v>1</v>
      </c>
      <c r="P23" s="15">
        <f>SUM(G23,J23,M23)</f>
        <v>2260000</v>
      </c>
    </row>
    <row r="24" spans="1:17" ht="15" customHeight="1">
      <c r="A24" s="24"/>
      <c r="B24" s="30" t="s">
        <v>560</v>
      </c>
      <c r="C24" s="30" t="s">
        <v>543</v>
      </c>
      <c r="D24" s="276"/>
      <c r="F24" s="56">
        <f>G23</f>
        <v>0</v>
      </c>
      <c r="G24" s="15">
        <f t="shared" ref="G24" si="12">SUM(F24*$D24)</f>
        <v>0</v>
      </c>
      <c r="H24" s="18"/>
      <c r="I24" s="56">
        <f>J23</f>
        <v>0</v>
      </c>
      <c r="J24" s="15">
        <f t="shared" ref="J24" si="13">SUM(I24*$D24)</f>
        <v>0</v>
      </c>
      <c r="K24" s="18"/>
      <c r="L24" s="56">
        <f>M23</f>
        <v>2260000</v>
      </c>
      <c r="M24" s="15">
        <f t="shared" ref="M24" si="14">SUM(L24*$D24)</f>
        <v>0</v>
      </c>
      <c r="N24" s="18"/>
      <c r="O24" s="56">
        <f>P23</f>
        <v>2260000</v>
      </c>
      <c r="P24" s="15">
        <f t="shared" ref="P24" si="15">SUM(O24*$D24)</f>
        <v>0</v>
      </c>
    </row>
    <row r="25" spans="1:17" ht="41.25" customHeight="1">
      <c r="A25" s="69" t="s">
        <v>561</v>
      </c>
      <c r="B25" s="29" t="s">
        <v>562</v>
      </c>
      <c r="C25" s="30"/>
      <c r="D25" s="277"/>
      <c r="F25" s="192"/>
      <c r="G25" s="25"/>
      <c r="H25" s="18"/>
      <c r="I25" s="192"/>
      <c r="J25" s="25"/>
      <c r="K25" s="18"/>
      <c r="L25" s="192"/>
      <c r="M25" s="25"/>
      <c r="N25" s="18"/>
      <c r="O25" s="192"/>
      <c r="P25" s="25"/>
    </row>
    <row r="26" spans="1:17" ht="26.25" customHeight="1">
      <c r="A26" s="24"/>
      <c r="B26" s="30" t="s">
        <v>563</v>
      </c>
      <c r="C26" s="30" t="s">
        <v>541</v>
      </c>
      <c r="D26" s="277"/>
      <c r="F26" s="55">
        <v>0</v>
      </c>
      <c r="G26" s="15">
        <v>0</v>
      </c>
      <c r="H26" s="18"/>
      <c r="I26" s="55">
        <v>0</v>
      </c>
      <c r="J26" s="15">
        <v>0</v>
      </c>
      <c r="K26" s="18"/>
      <c r="L26" s="55">
        <v>1</v>
      </c>
      <c r="M26" s="15">
        <v>1020000</v>
      </c>
      <c r="N26" s="18"/>
      <c r="O26" s="55">
        <v>1</v>
      </c>
      <c r="P26" s="15">
        <f>SUM(G26,J26,M26)</f>
        <v>1020000</v>
      </c>
    </row>
    <row r="27" spans="1:17" ht="15" customHeight="1">
      <c r="A27" s="24"/>
      <c r="B27" s="30" t="s">
        <v>555</v>
      </c>
      <c r="C27" s="30" t="s">
        <v>543</v>
      </c>
      <c r="D27" s="276"/>
      <c r="F27" s="56">
        <f>G26</f>
        <v>0</v>
      </c>
      <c r="G27" s="15">
        <f t="shared" ref="G27" si="16">SUM(F27*$D27)</f>
        <v>0</v>
      </c>
      <c r="H27" s="18"/>
      <c r="I27" s="56">
        <f>J26</f>
        <v>0</v>
      </c>
      <c r="J27" s="15">
        <f t="shared" ref="J27" si="17">SUM(I27*$D27)</f>
        <v>0</v>
      </c>
      <c r="K27" s="18"/>
      <c r="L27" s="56">
        <f>M26</f>
        <v>1020000</v>
      </c>
      <c r="M27" s="15">
        <f t="shared" ref="M27" si="18">SUM(L27*$D27)</f>
        <v>0</v>
      </c>
      <c r="N27" s="18"/>
      <c r="O27" s="56">
        <f>P26</f>
        <v>1020000</v>
      </c>
      <c r="P27" s="15">
        <f t="shared" ref="P27" si="19">SUM(O27*$D27)</f>
        <v>0</v>
      </c>
    </row>
    <row r="28" spans="1:17" ht="15" customHeight="1">
      <c r="A28" s="24"/>
      <c r="B28" s="30" t="s">
        <v>564</v>
      </c>
      <c r="C28" s="42" t="s">
        <v>541</v>
      </c>
      <c r="D28" s="277"/>
      <c r="E28" s="168"/>
      <c r="F28" s="55">
        <v>0</v>
      </c>
      <c r="G28" s="15">
        <v>0</v>
      </c>
      <c r="H28" s="168"/>
      <c r="I28" s="55">
        <v>0</v>
      </c>
      <c r="J28" s="15">
        <v>0</v>
      </c>
      <c r="K28" s="18"/>
      <c r="L28" s="55">
        <v>1</v>
      </c>
      <c r="M28" s="15">
        <v>2260000</v>
      </c>
      <c r="N28" s="18"/>
      <c r="O28" s="55">
        <v>1</v>
      </c>
      <c r="P28" s="15">
        <f>SUM(G28,J28,M28)</f>
        <v>2260000</v>
      </c>
    </row>
    <row r="29" spans="1:17" ht="15" customHeight="1">
      <c r="A29" s="211"/>
      <c r="B29" s="169" t="s">
        <v>545</v>
      </c>
      <c r="C29" s="30" t="s">
        <v>543</v>
      </c>
      <c r="D29" s="276"/>
      <c r="F29" s="56">
        <f>G28</f>
        <v>0</v>
      </c>
      <c r="G29" s="15">
        <f t="shared" ref="G29" si="20">SUM(F29*$D29)</f>
        <v>0</v>
      </c>
      <c r="H29" s="18"/>
      <c r="I29" s="56">
        <f>J28</f>
        <v>0</v>
      </c>
      <c r="J29" s="15">
        <f t="shared" ref="J29" si="21">SUM(I29*$D29)</f>
        <v>0</v>
      </c>
      <c r="K29" s="18"/>
      <c r="L29" s="56">
        <f>M28</f>
        <v>2260000</v>
      </c>
      <c r="M29" s="15">
        <f t="shared" ref="M29" si="22">SUM(L29*$D29)</f>
        <v>0</v>
      </c>
      <c r="N29" s="18"/>
      <c r="O29" s="56">
        <f>P28</f>
        <v>2260000</v>
      </c>
      <c r="P29" s="15">
        <f t="shared" ref="P29" si="23">SUM(O29*$D29)</f>
        <v>0</v>
      </c>
    </row>
    <row r="30" spans="1:17" ht="27" customHeight="1">
      <c r="A30" s="69" t="s">
        <v>565</v>
      </c>
      <c r="B30" s="88" t="s">
        <v>566</v>
      </c>
      <c r="C30" s="12"/>
      <c r="D30" s="275"/>
      <c r="F30" s="79"/>
      <c r="G30" s="79"/>
      <c r="H30" s="16"/>
      <c r="I30" s="79"/>
      <c r="J30" s="79"/>
      <c r="K30" s="18"/>
      <c r="L30" s="79"/>
      <c r="M30" s="79"/>
      <c r="N30" s="18"/>
      <c r="O30" s="79"/>
      <c r="P30" s="79"/>
    </row>
    <row r="31" spans="1:17" ht="15" customHeight="1">
      <c r="A31" s="24"/>
      <c r="B31" s="54" t="s">
        <v>567</v>
      </c>
      <c r="C31" s="12" t="s">
        <v>541</v>
      </c>
      <c r="D31" s="275"/>
      <c r="F31" s="55">
        <v>1</v>
      </c>
      <c r="G31" s="55">
        <v>680000</v>
      </c>
      <c r="H31" s="16"/>
      <c r="I31" s="55">
        <v>1</v>
      </c>
      <c r="J31" s="55">
        <v>1020000</v>
      </c>
      <c r="K31" s="18"/>
      <c r="L31" s="55">
        <v>1</v>
      </c>
      <c r="M31" s="55">
        <v>3060000</v>
      </c>
      <c r="N31" s="18"/>
      <c r="O31" s="55">
        <v>1</v>
      </c>
      <c r="P31" s="15">
        <f>SUM(G31,J31,M31)</f>
        <v>4760000</v>
      </c>
    </row>
    <row r="32" spans="1:17" ht="15" customHeight="1">
      <c r="A32" s="24"/>
      <c r="B32" s="54" t="s">
        <v>568</v>
      </c>
      <c r="C32" s="12" t="s">
        <v>543</v>
      </c>
      <c r="D32" s="302">
        <v>2.5000000000000001E-2</v>
      </c>
      <c r="F32" s="56">
        <f>G31</f>
        <v>680000</v>
      </c>
      <c r="G32" s="15">
        <f t="shared" ref="G32" si="24">SUM(F32*$D32)</f>
        <v>17000</v>
      </c>
      <c r="H32" s="16"/>
      <c r="I32" s="56">
        <f>J31</f>
        <v>1020000</v>
      </c>
      <c r="J32" s="15">
        <f t="shared" ref="J32" si="25">SUM(I32*$D32)</f>
        <v>25500</v>
      </c>
      <c r="K32" s="18"/>
      <c r="L32" s="56">
        <f>M31</f>
        <v>3060000</v>
      </c>
      <c r="M32" s="15">
        <f t="shared" ref="M32" si="26">SUM(L32*$D32)</f>
        <v>76500</v>
      </c>
      <c r="N32" s="18"/>
      <c r="O32" s="56">
        <f>P31</f>
        <v>4760000</v>
      </c>
      <c r="P32" s="15">
        <f t="shared" ref="P32" si="27">SUM(O32*$D32)</f>
        <v>119000</v>
      </c>
    </row>
    <row r="33" spans="1:17" ht="15" customHeight="1">
      <c r="A33" s="24"/>
      <c r="B33" s="54" t="s">
        <v>569</v>
      </c>
      <c r="C33" s="12" t="s">
        <v>541</v>
      </c>
      <c r="D33" s="275"/>
      <c r="F33" s="55">
        <v>1</v>
      </c>
      <c r="G33" s="55">
        <v>10190000</v>
      </c>
      <c r="H33" s="16"/>
      <c r="I33" s="55">
        <v>1</v>
      </c>
      <c r="J33" s="55">
        <v>15280000</v>
      </c>
      <c r="K33" s="18"/>
      <c r="L33" s="55">
        <v>1</v>
      </c>
      <c r="M33" s="55">
        <v>57170000</v>
      </c>
      <c r="N33" s="18"/>
      <c r="O33" s="55">
        <v>1</v>
      </c>
      <c r="P33" s="15">
        <f>SUM(G33,J33,M33)</f>
        <v>82640000</v>
      </c>
    </row>
    <row r="34" spans="1:17" ht="15" customHeight="1">
      <c r="A34" s="24"/>
      <c r="B34" s="54" t="s">
        <v>570</v>
      </c>
      <c r="C34" s="12" t="s">
        <v>543</v>
      </c>
      <c r="D34" s="302">
        <v>2.5000000000000001E-2</v>
      </c>
      <c r="F34" s="56">
        <f>G33</f>
        <v>10190000</v>
      </c>
      <c r="G34" s="15">
        <f t="shared" ref="G34" si="28">SUM(F34*$D34)</f>
        <v>254750</v>
      </c>
      <c r="H34" s="16"/>
      <c r="I34" s="56">
        <f>J33</f>
        <v>15280000</v>
      </c>
      <c r="J34" s="15">
        <f t="shared" ref="J34" si="29">SUM(I34*$D34)</f>
        <v>382000</v>
      </c>
      <c r="K34" s="18"/>
      <c r="L34" s="56">
        <f>M33</f>
        <v>57170000</v>
      </c>
      <c r="M34" s="15">
        <f t="shared" ref="M34" si="30">SUM(L34*$D34)</f>
        <v>1429250</v>
      </c>
      <c r="N34" s="18"/>
      <c r="O34" s="56">
        <f>P33</f>
        <v>82640000</v>
      </c>
      <c r="P34" s="15">
        <f t="shared" ref="P34" si="31">SUM(O34*$D34)</f>
        <v>2066000</v>
      </c>
    </row>
    <row r="35" spans="1:17" ht="15" customHeight="1">
      <c r="A35" s="24"/>
      <c r="B35" s="54" t="s">
        <v>571</v>
      </c>
      <c r="C35" s="12" t="s">
        <v>541</v>
      </c>
      <c r="D35" s="275"/>
      <c r="F35" s="55">
        <v>1</v>
      </c>
      <c r="G35" s="55">
        <v>1360000</v>
      </c>
      <c r="H35" s="16"/>
      <c r="I35" s="55">
        <v>1</v>
      </c>
      <c r="J35" s="55">
        <v>2040000</v>
      </c>
      <c r="K35" s="18"/>
      <c r="L35" s="55">
        <v>1</v>
      </c>
      <c r="M35" s="55">
        <v>17430000</v>
      </c>
      <c r="N35" s="18"/>
      <c r="O35" s="55">
        <v>1</v>
      </c>
      <c r="P35" s="15">
        <f>SUM(G35,J35,M35)</f>
        <v>20830000</v>
      </c>
    </row>
    <row r="36" spans="1:17" ht="15" customHeight="1">
      <c r="A36" s="24"/>
      <c r="B36" s="54" t="s">
        <v>572</v>
      </c>
      <c r="C36" s="12" t="s">
        <v>543</v>
      </c>
      <c r="D36" s="302">
        <v>2.5000000000000001E-2</v>
      </c>
      <c r="F36" s="56">
        <f>G35</f>
        <v>1360000</v>
      </c>
      <c r="G36" s="15">
        <f t="shared" ref="G36" si="32">SUM(F36*$D36)</f>
        <v>34000</v>
      </c>
      <c r="H36" s="16"/>
      <c r="I36" s="56">
        <f>J35</f>
        <v>2040000</v>
      </c>
      <c r="J36" s="15">
        <f t="shared" ref="J36" si="33">SUM(I36*$D36)</f>
        <v>51000</v>
      </c>
      <c r="K36" s="18"/>
      <c r="L36" s="56">
        <f>M35</f>
        <v>17430000</v>
      </c>
      <c r="M36" s="15">
        <f t="shared" ref="M36" si="34">SUM(L36*$D36)</f>
        <v>435750</v>
      </c>
      <c r="N36" s="18"/>
      <c r="O36" s="56">
        <f>P35</f>
        <v>20830000</v>
      </c>
      <c r="P36" s="15">
        <f t="shared" ref="P36" si="35">SUM(O36*$D36)</f>
        <v>520750</v>
      </c>
    </row>
    <row r="37" spans="1:17" ht="27" customHeight="1">
      <c r="A37" s="69" t="s">
        <v>573</v>
      </c>
      <c r="B37" s="88" t="s">
        <v>574</v>
      </c>
      <c r="C37" s="12"/>
      <c r="D37" s="275"/>
      <c r="F37" s="79"/>
      <c r="G37" s="79"/>
      <c r="H37" s="16"/>
      <c r="I37" s="79"/>
      <c r="J37" s="79"/>
      <c r="K37" s="18"/>
      <c r="L37" s="79"/>
      <c r="M37" s="79"/>
      <c r="N37" s="18"/>
      <c r="O37" s="79"/>
      <c r="P37" s="79"/>
    </row>
    <row r="38" spans="1:17" ht="15" customHeight="1">
      <c r="A38" s="24"/>
      <c r="B38" s="54" t="s">
        <v>575</v>
      </c>
      <c r="C38" s="12" t="s">
        <v>541</v>
      </c>
      <c r="D38" s="275"/>
      <c r="F38" s="55">
        <v>1</v>
      </c>
      <c r="G38" s="15">
        <v>4750000</v>
      </c>
      <c r="H38" s="16"/>
      <c r="I38" s="55">
        <v>1</v>
      </c>
      <c r="J38" s="15">
        <v>9510000</v>
      </c>
      <c r="K38" s="18"/>
      <c r="L38" s="55">
        <v>1</v>
      </c>
      <c r="M38" s="15">
        <v>30340000</v>
      </c>
      <c r="N38" s="18"/>
      <c r="O38" s="55">
        <v>1</v>
      </c>
      <c r="P38" s="15">
        <f>SUM(G38,J38,M38)</f>
        <v>44600000</v>
      </c>
    </row>
    <row r="39" spans="1:17" ht="15" customHeight="1">
      <c r="A39" s="24"/>
      <c r="B39" s="54" t="s">
        <v>568</v>
      </c>
      <c r="C39" s="12" t="s">
        <v>543</v>
      </c>
      <c r="D39" s="302">
        <v>2.5000000000000001E-2</v>
      </c>
      <c r="F39" s="56">
        <f>G38</f>
        <v>4750000</v>
      </c>
      <c r="G39" s="15">
        <f t="shared" ref="G39" si="36">SUM(F39*$D39)</f>
        <v>118750</v>
      </c>
      <c r="H39" s="16"/>
      <c r="I39" s="56">
        <f>J38</f>
        <v>9510000</v>
      </c>
      <c r="J39" s="15">
        <f t="shared" ref="J39" si="37">SUM(I39*$D39)</f>
        <v>237750</v>
      </c>
      <c r="K39" s="18"/>
      <c r="L39" s="56">
        <f>M38</f>
        <v>30340000</v>
      </c>
      <c r="M39" s="15">
        <f t="shared" ref="M39" si="38">SUM(L39*$D39)</f>
        <v>758500</v>
      </c>
      <c r="N39" s="18"/>
      <c r="O39" s="56">
        <f>P38</f>
        <v>44600000</v>
      </c>
      <c r="P39" s="15">
        <f t="shared" ref="P39" si="39">SUM(O39*$D39)</f>
        <v>1115000</v>
      </c>
    </row>
    <row r="40" spans="1:17" ht="27" customHeight="1">
      <c r="A40" s="69" t="s">
        <v>576</v>
      </c>
      <c r="B40" s="131" t="s">
        <v>577</v>
      </c>
      <c r="C40" s="12"/>
      <c r="D40" s="275"/>
      <c r="F40" s="79"/>
      <c r="G40" s="79"/>
      <c r="H40" s="18"/>
      <c r="I40" s="79"/>
      <c r="J40" s="79"/>
      <c r="K40" s="18"/>
      <c r="L40" s="79"/>
      <c r="M40" s="79"/>
      <c r="N40" s="18"/>
      <c r="O40" s="79"/>
      <c r="P40" s="79"/>
    </row>
    <row r="41" spans="1:17" s="18" customFormat="1" ht="30" customHeight="1">
      <c r="A41" s="24"/>
      <c r="B41" s="54" t="s">
        <v>578</v>
      </c>
      <c r="C41" s="12" t="s">
        <v>541</v>
      </c>
      <c r="D41" s="275"/>
      <c r="E41" s="1"/>
      <c r="F41" s="55">
        <v>1</v>
      </c>
      <c r="G41" s="15">
        <v>5660000</v>
      </c>
      <c r="I41" s="55">
        <v>1</v>
      </c>
      <c r="J41" s="15">
        <v>8490000</v>
      </c>
      <c r="L41" s="55">
        <v>1</v>
      </c>
      <c r="M41" s="15">
        <v>36790000</v>
      </c>
      <c r="O41" s="201">
        <v>1</v>
      </c>
      <c r="P41" s="25">
        <f>SUM(G41,J41,M41)</f>
        <v>50940000</v>
      </c>
      <c r="Q41" s="1"/>
    </row>
    <row r="42" spans="1:17" s="18" customFormat="1" ht="15" customHeight="1">
      <c r="A42" s="24"/>
      <c r="B42" s="54" t="s">
        <v>542</v>
      </c>
      <c r="C42" s="12" t="s">
        <v>543</v>
      </c>
      <c r="D42" s="276"/>
      <c r="F42" s="56">
        <f>G41</f>
        <v>5660000</v>
      </c>
      <c r="G42" s="15">
        <f t="shared" ref="G42" si="40">SUM(F42*$D42)</f>
        <v>0</v>
      </c>
      <c r="I42" s="56">
        <f>J41</f>
        <v>8490000</v>
      </c>
      <c r="J42" s="15">
        <f t="shared" ref="J42" si="41">SUM(I42*$D42)</f>
        <v>0</v>
      </c>
      <c r="L42" s="56">
        <f>M41</f>
        <v>36790000</v>
      </c>
      <c r="M42" s="15">
        <f t="shared" ref="M42" si="42">SUM(L42*$D42)</f>
        <v>0</v>
      </c>
      <c r="O42" s="56">
        <f>P41</f>
        <v>50940000</v>
      </c>
      <c r="P42" s="15">
        <f t="shared" ref="P42" si="43">SUM(O42*$D42)</f>
        <v>0</v>
      </c>
    </row>
    <row r="43" spans="1:17" ht="27" customHeight="1">
      <c r="A43" s="69" t="s">
        <v>579</v>
      </c>
      <c r="B43" s="88" t="s">
        <v>580</v>
      </c>
      <c r="C43" s="12"/>
      <c r="D43" s="275"/>
      <c r="F43" s="79"/>
      <c r="G43" s="79"/>
      <c r="H43" s="18"/>
      <c r="I43" s="79"/>
      <c r="J43" s="79"/>
      <c r="K43" s="18"/>
      <c r="L43" s="79"/>
      <c r="M43" s="79"/>
      <c r="N43" s="18"/>
      <c r="O43" s="79"/>
      <c r="P43" s="79"/>
    </row>
    <row r="44" spans="1:17" ht="15" customHeight="1">
      <c r="A44" s="24"/>
      <c r="B44" s="54" t="s">
        <v>567</v>
      </c>
      <c r="C44" s="12" t="s">
        <v>541</v>
      </c>
      <c r="D44" s="275"/>
      <c r="F44" s="55">
        <v>1</v>
      </c>
      <c r="G44" s="15">
        <v>2720000</v>
      </c>
      <c r="H44" s="18"/>
      <c r="I44" s="55">
        <v>1</v>
      </c>
      <c r="J44" s="15">
        <v>4080000</v>
      </c>
      <c r="K44" s="18"/>
      <c r="L44" s="55">
        <v>1</v>
      </c>
      <c r="M44" s="15">
        <v>12230000</v>
      </c>
      <c r="N44" s="18"/>
      <c r="O44" s="55">
        <v>1</v>
      </c>
      <c r="P44" s="15">
        <f>SUM(G44,J44,M44)</f>
        <v>19030000</v>
      </c>
    </row>
    <row r="45" spans="1:17" ht="15" customHeight="1">
      <c r="A45" s="24"/>
      <c r="B45" s="54" t="s">
        <v>568</v>
      </c>
      <c r="C45" s="12" t="s">
        <v>543</v>
      </c>
      <c r="D45" s="302">
        <v>2.5000000000000001E-2</v>
      </c>
      <c r="F45" s="56">
        <f>G44</f>
        <v>2720000</v>
      </c>
      <c r="G45" s="15">
        <f t="shared" ref="G45" si="44">SUM(F45*$D45)</f>
        <v>68000</v>
      </c>
      <c r="H45" s="18"/>
      <c r="I45" s="56">
        <f>J44</f>
        <v>4080000</v>
      </c>
      <c r="J45" s="15">
        <f t="shared" ref="J45" si="45">SUM(I45*$D45)</f>
        <v>102000</v>
      </c>
      <c r="K45" s="18"/>
      <c r="L45" s="56">
        <f>M44</f>
        <v>12230000</v>
      </c>
      <c r="M45" s="15">
        <f t="shared" ref="M45" si="46">SUM(L45*$D45)</f>
        <v>305750</v>
      </c>
      <c r="N45" s="18"/>
      <c r="O45" s="56">
        <f>P44</f>
        <v>19030000</v>
      </c>
      <c r="P45" s="15">
        <f t="shared" ref="P45" si="47">SUM(O45*$D45)</f>
        <v>475750</v>
      </c>
    </row>
    <row r="46" spans="1:17" ht="15" customHeight="1">
      <c r="A46" s="24"/>
      <c r="B46" s="54" t="s">
        <v>569</v>
      </c>
      <c r="C46" s="12" t="s">
        <v>541</v>
      </c>
      <c r="D46" s="275"/>
      <c r="F46" s="55">
        <v>1</v>
      </c>
      <c r="G46" s="15">
        <v>4750000</v>
      </c>
      <c r="H46" s="18"/>
      <c r="I46" s="55">
        <v>1</v>
      </c>
      <c r="J46" s="15">
        <v>7130000</v>
      </c>
      <c r="K46" s="18"/>
      <c r="L46" s="55">
        <v>1</v>
      </c>
      <c r="M46" s="15">
        <v>32710000</v>
      </c>
      <c r="N46" s="18"/>
      <c r="O46" s="55">
        <v>1</v>
      </c>
      <c r="P46" s="15">
        <f>SUM(G46,J46,M46)</f>
        <v>44590000</v>
      </c>
    </row>
    <row r="47" spans="1:17" ht="15" customHeight="1">
      <c r="A47" s="24"/>
      <c r="B47" s="54" t="s">
        <v>570</v>
      </c>
      <c r="C47" s="12" t="s">
        <v>543</v>
      </c>
      <c r="D47" s="302">
        <v>2.5000000000000001E-2</v>
      </c>
      <c r="F47" s="56">
        <f>G46</f>
        <v>4750000</v>
      </c>
      <c r="G47" s="15">
        <f t="shared" ref="G47" si="48">SUM(F47*$D47)</f>
        <v>118750</v>
      </c>
      <c r="H47" s="18"/>
      <c r="I47" s="56">
        <f>J46</f>
        <v>7130000</v>
      </c>
      <c r="J47" s="15">
        <f t="shared" ref="J47" si="49">SUM(I47*$D47)</f>
        <v>178250</v>
      </c>
      <c r="K47" s="18"/>
      <c r="L47" s="56">
        <f>M46</f>
        <v>32710000</v>
      </c>
      <c r="M47" s="15">
        <f t="shared" ref="M47" si="50">SUM(L47*$D47)</f>
        <v>817750</v>
      </c>
      <c r="N47" s="18"/>
      <c r="O47" s="56">
        <f>P46</f>
        <v>44590000</v>
      </c>
      <c r="P47" s="15">
        <f t="shared" ref="P47" si="51">SUM(O47*$D47)</f>
        <v>1114750</v>
      </c>
    </row>
    <row r="48" spans="1:17" ht="15" customHeight="1">
      <c r="A48" s="24"/>
      <c r="B48" s="54" t="s">
        <v>571</v>
      </c>
      <c r="C48" s="12" t="s">
        <v>541</v>
      </c>
      <c r="D48" s="275"/>
      <c r="F48" s="55">
        <v>1</v>
      </c>
      <c r="G48" s="15">
        <v>1360000</v>
      </c>
      <c r="H48" s="18"/>
      <c r="I48" s="55">
        <v>1</v>
      </c>
      <c r="J48" s="55">
        <v>2040000</v>
      </c>
      <c r="K48" s="18"/>
      <c r="L48" s="55">
        <v>1</v>
      </c>
      <c r="M48" s="55">
        <v>6110000</v>
      </c>
      <c r="N48" s="18"/>
      <c r="O48" s="55">
        <v>1</v>
      </c>
      <c r="P48" s="15">
        <f>SUM(G48,J48,M48)</f>
        <v>9510000</v>
      </c>
    </row>
    <row r="49" spans="1:16" ht="15" customHeight="1">
      <c r="A49" s="24"/>
      <c r="B49" s="54" t="s">
        <v>572</v>
      </c>
      <c r="C49" s="12" t="s">
        <v>543</v>
      </c>
      <c r="D49" s="302">
        <v>2.5000000000000001E-2</v>
      </c>
      <c r="F49" s="56">
        <f>G48</f>
        <v>1360000</v>
      </c>
      <c r="G49" s="15">
        <f t="shared" ref="G49" si="52">SUM(F49*$D49)</f>
        <v>34000</v>
      </c>
      <c r="H49" s="18"/>
      <c r="I49" s="56">
        <f>J48</f>
        <v>2040000</v>
      </c>
      <c r="J49" s="15">
        <f t="shared" ref="J49" si="53">SUM(I49*$D49)</f>
        <v>51000</v>
      </c>
      <c r="K49" s="18"/>
      <c r="L49" s="56">
        <f>M48</f>
        <v>6110000</v>
      </c>
      <c r="M49" s="15">
        <f t="shared" ref="M49" si="54">SUM(L49*$D49)</f>
        <v>152750</v>
      </c>
      <c r="N49" s="18"/>
      <c r="O49" s="56">
        <f>P48</f>
        <v>9510000</v>
      </c>
      <c r="P49" s="15">
        <f t="shared" ref="P49" si="55">SUM(O49*$D49)</f>
        <v>237750</v>
      </c>
    </row>
    <row r="50" spans="1:16" ht="27" customHeight="1">
      <c r="A50" s="69" t="s">
        <v>581</v>
      </c>
      <c r="B50" s="88" t="s">
        <v>582</v>
      </c>
      <c r="C50" s="12"/>
      <c r="D50" s="275"/>
      <c r="F50" s="79"/>
      <c r="G50" s="79"/>
      <c r="H50" s="18"/>
      <c r="I50" s="79"/>
      <c r="J50" s="79"/>
      <c r="K50" s="18"/>
      <c r="L50" s="79"/>
      <c r="M50" s="79"/>
      <c r="N50" s="18"/>
      <c r="O50" s="79"/>
      <c r="P50" s="79"/>
    </row>
    <row r="51" spans="1:16" ht="15" customHeight="1">
      <c r="A51" s="24"/>
      <c r="B51" s="54" t="s">
        <v>567</v>
      </c>
      <c r="C51" s="12" t="s">
        <v>541</v>
      </c>
      <c r="D51" s="275"/>
      <c r="F51" s="55">
        <v>0</v>
      </c>
      <c r="G51" s="15">
        <v>0</v>
      </c>
      <c r="H51" s="18"/>
      <c r="I51" s="55">
        <v>1</v>
      </c>
      <c r="J51" s="15">
        <v>20000</v>
      </c>
      <c r="K51" s="18"/>
      <c r="L51" s="55">
        <v>1</v>
      </c>
      <c r="M51" s="15">
        <v>120000</v>
      </c>
      <c r="N51" s="18"/>
      <c r="O51" s="55">
        <v>1</v>
      </c>
      <c r="P51" s="15">
        <f>SUM(G51,J51,M51)</f>
        <v>140000</v>
      </c>
    </row>
    <row r="52" spans="1:16" ht="15" customHeight="1">
      <c r="A52" s="24"/>
      <c r="B52" s="54" t="s">
        <v>568</v>
      </c>
      <c r="C52" s="12" t="s">
        <v>543</v>
      </c>
      <c r="D52" s="302">
        <v>2.5000000000000001E-2</v>
      </c>
      <c r="F52" s="56">
        <f>G51</f>
        <v>0</v>
      </c>
      <c r="G52" s="15">
        <f t="shared" ref="G52" si="56">SUM(F52*$D52)</f>
        <v>0</v>
      </c>
      <c r="H52" s="18"/>
      <c r="I52" s="56">
        <f>J51</f>
        <v>20000</v>
      </c>
      <c r="J52" s="15">
        <f t="shared" ref="J52" si="57">SUM(I52*$D52)</f>
        <v>500</v>
      </c>
      <c r="K52" s="18"/>
      <c r="L52" s="56">
        <f>M51</f>
        <v>120000</v>
      </c>
      <c r="M52" s="15">
        <f t="shared" ref="M52" si="58">SUM(L52*$D52)</f>
        <v>3000</v>
      </c>
      <c r="N52" s="18"/>
      <c r="O52" s="56">
        <f>P51</f>
        <v>140000</v>
      </c>
      <c r="P52" s="15">
        <f t="shared" ref="P52" si="59">SUM(O52*$D52)</f>
        <v>3500</v>
      </c>
    </row>
    <row r="53" spans="1:16" ht="15" customHeight="1">
      <c r="A53" s="24"/>
      <c r="B53" s="54" t="s">
        <v>569</v>
      </c>
      <c r="C53" s="12" t="s">
        <v>541</v>
      </c>
      <c r="D53" s="275"/>
      <c r="F53" s="55">
        <v>0</v>
      </c>
      <c r="G53" s="15">
        <v>0</v>
      </c>
      <c r="H53" s="18"/>
      <c r="I53" s="55">
        <v>1</v>
      </c>
      <c r="J53" s="15">
        <v>40000</v>
      </c>
      <c r="K53" s="18"/>
      <c r="L53" s="55">
        <v>1</v>
      </c>
      <c r="M53" s="15">
        <v>1360000</v>
      </c>
      <c r="N53" s="18"/>
      <c r="O53" s="55">
        <v>1</v>
      </c>
      <c r="P53" s="15">
        <f>SUM(G53,J53,M53)</f>
        <v>1400000</v>
      </c>
    </row>
    <row r="54" spans="1:16" ht="15" customHeight="1">
      <c r="A54" s="24"/>
      <c r="B54" s="54" t="s">
        <v>570</v>
      </c>
      <c r="C54" s="12" t="s">
        <v>543</v>
      </c>
      <c r="D54" s="302">
        <v>2.5000000000000001E-2</v>
      </c>
      <c r="F54" s="56">
        <f>G53</f>
        <v>0</v>
      </c>
      <c r="G54" s="15">
        <f t="shared" ref="G54" si="60">SUM(F54*$D54)</f>
        <v>0</v>
      </c>
      <c r="H54" s="18"/>
      <c r="I54" s="56">
        <f>J53</f>
        <v>40000</v>
      </c>
      <c r="J54" s="15">
        <f t="shared" ref="J54" si="61">SUM(I54*$D54)</f>
        <v>1000</v>
      </c>
      <c r="K54" s="18"/>
      <c r="L54" s="56">
        <f>M53</f>
        <v>1360000</v>
      </c>
      <c r="M54" s="15">
        <f t="shared" ref="M54" si="62">SUM(L54*$D54)</f>
        <v>34000</v>
      </c>
      <c r="N54" s="18"/>
      <c r="O54" s="56">
        <f>P53</f>
        <v>1400000</v>
      </c>
      <c r="P54" s="15">
        <f t="shared" ref="P54" si="63">SUM(O54*$D54)</f>
        <v>35000</v>
      </c>
    </row>
    <row r="55" spans="1:16" ht="15" customHeight="1">
      <c r="A55" s="24"/>
      <c r="B55" s="54" t="s">
        <v>571</v>
      </c>
      <c r="C55" s="12" t="s">
        <v>541</v>
      </c>
      <c r="D55" s="275"/>
      <c r="F55" s="55">
        <v>0</v>
      </c>
      <c r="G55" s="15">
        <v>0</v>
      </c>
      <c r="H55" s="18"/>
      <c r="I55" s="55">
        <v>1</v>
      </c>
      <c r="J55" s="15">
        <v>20000</v>
      </c>
      <c r="K55" s="18"/>
      <c r="L55" s="55">
        <v>1</v>
      </c>
      <c r="M55" s="15">
        <v>120000</v>
      </c>
      <c r="N55" s="18"/>
      <c r="O55" s="55">
        <v>1</v>
      </c>
      <c r="P55" s="15">
        <f>SUM(G55,J55,M55)</f>
        <v>140000</v>
      </c>
    </row>
    <row r="56" spans="1:16" ht="15" customHeight="1">
      <c r="A56" s="24"/>
      <c r="B56" s="54" t="s">
        <v>572</v>
      </c>
      <c r="C56" s="12" t="s">
        <v>543</v>
      </c>
      <c r="D56" s="302">
        <v>2.5000000000000001E-2</v>
      </c>
      <c r="F56" s="56">
        <f>G55</f>
        <v>0</v>
      </c>
      <c r="G56" s="15">
        <f t="shared" ref="G56" si="64">SUM(F56*$D56)</f>
        <v>0</v>
      </c>
      <c r="H56" s="18"/>
      <c r="I56" s="56">
        <f>J55</f>
        <v>20000</v>
      </c>
      <c r="J56" s="15">
        <f t="shared" ref="J56" si="65">SUM(I56*$D56)</f>
        <v>500</v>
      </c>
      <c r="K56" s="18"/>
      <c r="L56" s="56">
        <f>M55</f>
        <v>120000</v>
      </c>
      <c r="M56" s="15">
        <f t="shared" ref="M56" si="66">SUM(L56*$D56)</f>
        <v>3000</v>
      </c>
      <c r="N56" s="18"/>
      <c r="O56" s="56">
        <f>P55</f>
        <v>140000</v>
      </c>
      <c r="P56" s="15">
        <f t="shared" ref="P56" si="67">SUM(O56*$D56)</f>
        <v>3500</v>
      </c>
    </row>
    <row r="57" spans="1:16" ht="41.25" customHeight="1">
      <c r="A57" s="69" t="s">
        <v>583</v>
      </c>
      <c r="B57" s="88" t="s">
        <v>584</v>
      </c>
      <c r="C57" s="12"/>
      <c r="D57" s="275"/>
      <c r="F57" s="79"/>
      <c r="G57" s="79"/>
      <c r="H57" s="18"/>
      <c r="I57" s="79"/>
      <c r="J57" s="79"/>
      <c r="K57" s="18"/>
      <c r="L57" s="79"/>
      <c r="M57" s="79"/>
      <c r="N57" s="18"/>
      <c r="O57" s="79"/>
      <c r="P57" s="79"/>
    </row>
    <row r="58" spans="1:16" ht="15" customHeight="1">
      <c r="A58" s="24"/>
      <c r="B58" s="54" t="s">
        <v>585</v>
      </c>
      <c r="C58" s="12" t="s">
        <v>541</v>
      </c>
      <c r="D58" s="275"/>
      <c r="F58" s="55">
        <v>1</v>
      </c>
      <c r="G58" s="15">
        <v>16300000</v>
      </c>
      <c r="H58" s="18"/>
      <c r="I58" s="55">
        <v>1</v>
      </c>
      <c r="J58" s="15">
        <v>12230000</v>
      </c>
      <c r="K58" s="18"/>
      <c r="L58" s="55">
        <v>1</v>
      </c>
      <c r="M58" s="15">
        <v>64300000</v>
      </c>
      <c r="N58" s="18"/>
      <c r="O58" s="55">
        <v>1</v>
      </c>
      <c r="P58" s="15">
        <f>SUM(G58,J58,M58)</f>
        <v>92830000</v>
      </c>
    </row>
    <row r="59" spans="1:16" ht="15" customHeight="1">
      <c r="A59" s="24"/>
      <c r="B59" s="54" t="s">
        <v>568</v>
      </c>
      <c r="C59" s="12" t="s">
        <v>543</v>
      </c>
      <c r="D59" s="276"/>
      <c r="F59" s="56">
        <f>G58</f>
        <v>16300000</v>
      </c>
      <c r="G59" s="15">
        <f t="shared" ref="G59" si="68">SUM(F59*$D59)</f>
        <v>0</v>
      </c>
      <c r="H59" s="18"/>
      <c r="I59" s="56">
        <f>J58</f>
        <v>12230000</v>
      </c>
      <c r="J59" s="15">
        <f t="shared" ref="J59" si="69">SUM(I59*$D59)</f>
        <v>0</v>
      </c>
      <c r="K59" s="18"/>
      <c r="L59" s="56">
        <f>M58</f>
        <v>64300000</v>
      </c>
      <c r="M59" s="15">
        <f t="shared" ref="M59" si="70">SUM(L59*$D59)</f>
        <v>0</v>
      </c>
      <c r="N59" s="18"/>
      <c r="O59" s="56">
        <f>P58</f>
        <v>92830000</v>
      </c>
      <c r="P59" s="15">
        <f t="shared" ref="P59" si="71">SUM(O59*$D59)</f>
        <v>0</v>
      </c>
    </row>
    <row r="60" spans="1:16" ht="30" customHeight="1">
      <c r="A60" s="24"/>
      <c r="B60" s="54" t="s">
        <v>586</v>
      </c>
      <c r="C60" s="12" t="s">
        <v>541</v>
      </c>
      <c r="D60" s="275"/>
      <c r="F60" s="55">
        <v>1</v>
      </c>
      <c r="G60" s="15">
        <v>4080000</v>
      </c>
      <c r="H60" s="18"/>
      <c r="I60" s="55">
        <v>1</v>
      </c>
      <c r="J60" s="15">
        <v>3060000</v>
      </c>
      <c r="K60" s="18"/>
      <c r="L60" s="55">
        <v>1</v>
      </c>
      <c r="M60" s="15">
        <v>17320000</v>
      </c>
      <c r="N60" s="18"/>
      <c r="O60" s="55">
        <v>1</v>
      </c>
      <c r="P60" s="15">
        <f>SUM(G60,J60,M60)</f>
        <v>24460000</v>
      </c>
    </row>
    <row r="61" spans="1:16" ht="15" customHeight="1">
      <c r="A61" s="24"/>
      <c r="B61" s="54" t="s">
        <v>570</v>
      </c>
      <c r="C61" s="12" t="s">
        <v>543</v>
      </c>
      <c r="D61" s="276"/>
      <c r="F61" s="56">
        <f>G60</f>
        <v>4080000</v>
      </c>
      <c r="G61" s="15">
        <f t="shared" ref="G61" si="72">SUM(F61*$D61)</f>
        <v>0</v>
      </c>
      <c r="H61" s="18"/>
      <c r="I61" s="56">
        <f>J60</f>
        <v>3060000</v>
      </c>
      <c r="J61" s="15">
        <f t="shared" ref="J61" si="73">SUM(I61*$D61)</f>
        <v>0</v>
      </c>
      <c r="K61" s="18"/>
      <c r="L61" s="56">
        <f>M60</f>
        <v>17320000</v>
      </c>
      <c r="M61" s="15">
        <f t="shared" ref="M61" si="74">SUM(L61*$D61)</f>
        <v>0</v>
      </c>
      <c r="N61" s="18"/>
      <c r="O61" s="56">
        <f>P60</f>
        <v>24460000</v>
      </c>
      <c r="P61" s="15">
        <f t="shared" ref="P61" si="75">SUM(O61*$D61)</f>
        <v>0</v>
      </c>
    </row>
    <row r="62" spans="1:16" ht="40.5" customHeight="1">
      <c r="A62" s="69" t="s">
        <v>587</v>
      </c>
      <c r="B62" s="29" t="s">
        <v>588</v>
      </c>
      <c r="C62" s="30"/>
      <c r="D62" s="277"/>
      <c r="F62" s="56"/>
      <c r="G62" s="25"/>
      <c r="H62" s="18"/>
      <c r="I62" s="56"/>
      <c r="J62" s="25"/>
      <c r="K62" s="18"/>
      <c r="L62" s="56"/>
      <c r="M62" s="25"/>
      <c r="N62" s="18"/>
      <c r="O62" s="56"/>
      <c r="P62" s="25"/>
    </row>
    <row r="63" spans="1:16" ht="15" customHeight="1">
      <c r="A63" s="24"/>
      <c r="B63" s="30" t="s">
        <v>589</v>
      </c>
      <c r="C63" s="30" t="s">
        <v>541</v>
      </c>
      <c r="D63" s="277"/>
      <c r="F63" s="55">
        <v>1</v>
      </c>
      <c r="G63" s="15">
        <v>680000</v>
      </c>
      <c r="H63" s="18"/>
      <c r="I63" s="55">
        <v>1</v>
      </c>
      <c r="J63" s="15">
        <v>510000</v>
      </c>
      <c r="K63" s="18"/>
      <c r="L63" s="55">
        <v>1</v>
      </c>
      <c r="M63" s="15">
        <v>14210000</v>
      </c>
      <c r="N63" s="18"/>
      <c r="O63" s="55">
        <v>1</v>
      </c>
      <c r="P63" s="15">
        <f>SUM(G63,J63,M63)</f>
        <v>15400000</v>
      </c>
    </row>
    <row r="64" spans="1:16" ht="15" customHeight="1">
      <c r="A64" s="24"/>
      <c r="B64" s="30" t="s">
        <v>542</v>
      </c>
      <c r="C64" s="30" t="s">
        <v>543</v>
      </c>
      <c r="D64" s="276"/>
      <c r="F64" s="56">
        <f>G63</f>
        <v>680000</v>
      </c>
      <c r="G64" s="15">
        <f t="shared" ref="G64" si="76">SUM(F64*$D64)</f>
        <v>0</v>
      </c>
      <c r="H64" s="18"/>
      <c r="I64" s="56">
        <f>J63</f>
        <v>510000</v>
      </c>
      <c r="J64" s="15">
        <f t="shared" ref="J64" si="77">SUM(I64*$D64)</f>
        <v>0</v>
      </c>
      <c r="K64" s="18"/>
      <c r="L64" s="56">
        <f>M63</f>
        <v>14210000</v>
      </c>
      <c r="M64" s="15">
        <f t="shared" ref="M64" si="78">SUM(L64*$D64)</f>
        <v>0</v>
      </c>
      <c r="N64" s="18"/>
      <c r="O64" s="56">
        <f>P63</f>
        <v>15400000</v>
      </c>
      <c r="P64" s="15">
        <f t="shared" ref="P64" si="79">SUM(O64*$D64)</f>
        <v>0</v>
      </c>
    </row>
    <row r="65" spans="1:16" ht="60" customHeight="1">
      <c r="A65" s="69" t="s">
        <v>590</v>
      </c>
      <c r="B65" s="29" t="s">
        <v>591</v>
      </c>
      <c r="C65" s="30"/>
      <c r="D65" s="277"/>
      <c r="F65" s="56"/>
      <c r="G65" s="25"/>
      <c r="H65" s="18"/>
      <c r="I65" s="56"/>
      <c r="J65" s="25"/>
      <c r="K65" s="18"/>
      <c r="L65" s="56"/>
      <c r="M65" s="25"/>
      <c r="N65" s="18"/>
      <c r="O65" s="56"/>
      <c r="P65" s="25"/>
    </row>
    <row r="66" spans="1:16" ht="15" customHeight="1">
      <c r="A66" s="24"/>
      <c r="B66" s="30" t="s">
        <v>592</v>
      </c>
      <c r="C66" s="30" t="s">
        <v>541</v>
      </c>
      <c r="D66" s="277"/>
      <c r="F66" s="55">
        <v>1</v>
      </c>
      <c r="G66" s="15">
        <v>680000</v>
      </c>
      <c r="H66" s="18"/>
      <c r="I66" s="55">
        <v>1</v>
      </c>
      <c r="J66" s="15">
        <v>510000</v>
      </c>
      <c r="K66" s="18"/>
      <c r="L66" s="55">
        <v>1</v>
      </c>
      <c r="M66" s="15">
        <v>2890000</v>
      </c>
      <c r="N66" s="18"/>
      <c r="O66" s="55">
        <v>1</v>
      </c>
      <c r="P66" s="15">
        <f>SUM(G66,J66,M66)</f>
        <v>4080000</v>
      </c>
    </row>
    <row r="67" spans="1:16" ht="15" customHeight="1">
      <c r="A67" s="24"/>
      <c r="B67" s="30" t="s">
        <v>542</v>
      </c>
      <c r="C67" s="30" t="s">
        <v>543</v>
      </c>
      <c r="D67" s="276"/>
      <c r="F67" s="56">
        <f>G66</f>
        <v>680000</v>
      </c>
      <c r="G67" s="15">
        <f t="shared" ref="G67" si="80">SUM(F67*$D67)</f>
        <v>0</v>
      </c>
      <c r="H67" s="18"/>
      <c r="I67" s="56">
        <f>J66</f>
        <v>510000</v>
      </c>
      <c r="J67" s="15">
        <f t="shared" ref="J67" si="81">SUM(I67*$D67)</f>
        <v>0</v>
      </c>
      <c r="K67" s="18"/>
      <c r="L67" s="56">
        <f>M66</f>
        <v>2890000</v>
      </c>
      <c r="M67" s="15">
        <f t="shared" ref="M67" si="82">SUM(L67*$D67)</f>
        <v>0</v>
      </c>
      <c r="N67" s="18"/>
      <c r="O67" s="56">
        <f>P66</f>
        <v>4080000</v>
      </c>
      <c r="P67" s="15">
        <f t="shared" ref="P67" si="83">SUM(O67*$D67)</f>
        <v>0</v>
      </c>
    </row>
    <row r="68" spans="1:16" ht="39.950000000000003" customHeight="1">
      <c r="A68" s="69" t="s">
        <v>593</v>
      </c>
      <c r="B68" s="131" t="s">
        <v>594</v>
      </c>
      <c r="C68" s="12"/>
      <c r="D68" s="275"/>
      <c r="F68" s="79"/>
      <c r="G68" s="79"/>
      <c r="H68" s="18"/>
      <c r="I68" s="79"/>
      <c r="J68" s="79"/>
      <c r="K68" s="18"/>
      <c r="L68" s="79"/>
      <c r="M68" s="79"/>
      <c r="N68" s="18"/>
      <c r="O68" s="79"/>
      <c r="P68" s="79"/>
    </row>
    <row r="69" spans="1:16" ht="15" customHeight="1">
      <c r="A69" s="24"/>
      <c r="B69" s="54" t="s">
        <v>595</v>
      </c>
      <c r="C69" s="12" t="s">
        <v>541</v>
      </c>
      <c r="D69" s="275"/>
      <c r="F69" s="55">
        <v>1</v>
      </c>
      <c r="G69" s="15">
        <v>1700000</v>
      </c>
      <c r="H69" s="18"/>
      <c r="I69" s="55">
        <v>1</v>
      </c>
      <c r="J69" s="15">
        <v>2550000</v>
      </c>
      <c r="K69" s="18"/>
      <c r="L69" s="55">
        <v>1</v>
      </c>
      <c r="M69" s="15">
        <v>7640000</v>
      </c>
      <c r="N69" s="18"/>
      <c r="O69" s="55">
        <v>1</v>
      </c>
      <c r="P69" s="15">
        <f>SUM(G69,J69,M69)</f>
        <v>11890000</v>
      </c>
    </row>
    <row r="70" spans="1:16" ht="15" customHeight="1">
      <c r="A70" s="24"/>
      <c r="B70" s="54" t="s">
        <v>568</v>
      </c>
      <c r="C70" s="12" t="s">
        <v>543</v>
      </c>
      <c r="D70" s="276"/>
      <c r="F70" s="56">
        <f>G69</f>
        <v>1700000</v>
      </c>
      <c r="G70" s="15">
        <f t="shared" ref="G70" si="84">SUM(F70*$D70)</f>
        <v>0</v>
      </c>
      <c r="H70" s="18"/>
      <c r="I70" s="56">
        <f>J69</f>
        <v>2550000</v>
      </c>
      <c r="J70" s="15">
        <f t="shared" ref="J70" si="85">SUM(I70*$D70)</f>
        <v>0</v>
      </c>
      <c r="K70" s="18"/>
      <c r="L70" s="56">
        <f>M69</f>
        <v>7640000</v>
      </c>
      <c r="M70" s="15">
        <f t="shared" ref="M70" si="86">SUM(L70*$D70)</f>
        <v>0</v>
      </c>
      <c r="N70" s="18"/>
      <c r="O70" s="56">
        <f>P69</f>
        <v>11890000</v>
      </c>
      <c r="P70" s="15">
        <f t="shared" ref="P70" si="87">SUM(O70*$D70)</f>
        <v>0</v>
      </c>
    </row>
    <row r="71" spans="1:16" ht="39.950000000000003" customHeight="1">
      <c r="A71" s="69" t="s">
        <v>596</v>
      </c>
      <c r="B71" s="131" t="s">
        <v>597</v>
      </c>
      <c r="C71" s="12"/>
      <c r="D71" s="275"/>
      <c r="F71" s="79"/>
      <c r="G71" s="79"/>
      <c r="H71" s="18"/>
      <c r="I71" s="79"/>
      <c r="J71" s="79"/>
      <c r="K71" s="18"/>
      <c r="L71" s="79"/>
      <c r="M71" s="79"/>
      <c r="N71" s="18"/>
      <c r="O71" s="79"/>
      <c r="P71" s="79"/>
    </row>
    <row r="72" spans="1:16" ht="15" customHeight="1">
      <c r="A72" s="24"/>
      <c r="B72" s="54" t="s">
        <v>598</v>
      </c>
      <c r="C72" s="12" t="s">
        <v>541</v>
      </c>
      <c r="D72" s="275"/>
      <c r="F72" s="55">
        <v>1</v>
      </c>
      <c r="G72" s="15">
        <v>16980000</v>
      </c>
      <c r="H72" s="18"/>
      <c r="I72" s="55">
        <v>1</v>
      </c>
      <c r="J72" s="15">
        <v>33960000</v>
      </c>
      <c r="K72" s="18"/>
      <c r="L72" s="55">
        <v>1</v>
      </c>
      <c r="M72" s="15">
        <v>67920000</v>
      </c>
      <c r="N72" s="18"/>
      <c r="O72" s="55">
        <v>1</v>
      </c>
      <c r="P72" s="15">
        <f>SUM(G72,J72,M72)</f>
        <v>118860000</v>
      </c>
    </row>
    <row r="73" spans="1:16" ht="15" customHeight="1">
      <c r="A73" s="24"/>
      <c r="B73" s="54" t="s">
        <v>599</v>
      </c>
      <c r="C73" s="12" t="s">
        <v>543</v>
      </c>
      <c r="D73" s="276"/>
      <c r="F73" s="56">
        <f>G72</f>
        <v>16980000</v>
      </c>
      <c r="G73" s="15">
        <f t="shared" ref="G73" si="88">SUM(F73*$D73)</f>
        <v>0</v>
      </c>
      <c r="H73" s="18"/>
      <c r="I73" s="56">
        <f>J72</f>
        <v>33960000</v>
      </c>
      <c r="J73" s="15">
        <f t="shared" ref="J73" si="89">SUM(I73*$D73)</f>
        <v>0</v>
      </c>
      <c r="K73" s="18"/>
      <c r="L73" s="56">
        <f>M72</f>
        <v>67920000</v>
      </c>
      <c r="M73" s="15">
        <f t="shared" ref="M73" si="90">SUM(L73*$D73)</f>
        <v>0</v>
      </c>
      <c r="N73" s="18"/>
      <c r="O73" s="56">
        <f>P72</f>
        <v>118860000</v>
      </c>
      <c r="P73" s="15">
        <f t="shared" ref="P73" si="91">SUM(O73*$D73)</f>
        <v>0</v>
      </c>
    </row>
    <row r="74" spans="1:16" ht="27" customHeight="1">
      <c r="A74" s="69" t="s">
        <v>600</v>
      </c>
      <c r="B74" s="131" t="s">
        <v>601</v>
      </c>
      <c r="C74" s="12"/>
      <c r="D74" s="275"/>
      <c r="F74" s="79"/>
      <c r="G74" s="79"/>
      <c r="H74" s="18"/>
      <c r="I74" s="79"/>
      <c r="J74" s="79"/>
      <c r="K74" s="18"/>
      <c r="L74" s="79"/>
      <c r="M74" s="79"/>
      <c r="N74" s="18"/>
      <c r="O74" s="79"/>
      <c r="P74" s="79"/>
    </row>
    <row r="75" spans="1:16" ht="15" customHeight="1">
      <c r="A75" s="24"/>
      <c r="B75" s="54" t="s">
        <v>602</v>
      </c>
      <c r="C75" s="12" t="s">
        <v>541</v>
      </c>
      <c r="D75" s="275"/>
      <c r="F75" s="55">
        <v>1</v>
      </c>
      <c r="G75" s="15">
        <v>16980000</v>
      </c>
      <c r="H75" s="18"/>
      <c r="I75" s="55">
        <v>1</v>
      </c>
      <c r="J75" s="15">
        <v>33960000</v>
      </c>
      <c r="K75" s="18"/>
      <c r="L75" s="55">
        <v>1</v>
      </c>
      <c r="M75" s="15">
        <v>67920000</v>
      </c>
      <c r="N75" s="18"/>
      <c r="O75" s="55">
        <v>1</v>
      </c>
      <c r="P75" s="15">
        <f>SUM(G75,J75,M75)</f>
        <v>118860000</v>
      </c>
    </row>
    <row r="76" spans="1:16" ht="15" customHeight="1">
      <c r="A76" s="24"/>
      <c r="B76" s="54" t="s">
        <v>603</v>
      </c>
      <c r="C76" s="12" t="s">
        <v>543</v>
      </c>
      <c r="D76" s="276"/>
      <c r="F76" s="56">
        <f>G75</f>
        <v>16980000</v>
      </c>
      <c r="G76" s="15">
        <f t="shared" ref="G76" si="92">SUM(F76*$D76)</f>
        <v>0</v>
      </c>
      <c r="H76" s="18"/>
      <c r="I76" s="56">
        <f>J75</f>
        <v>33960000</v>
      </c>
      <c r="J76" s="15">
        <f t="shared" ref="J76" si="93">SUM(I76*$D76)</f>
        <v>0</v>
      </c>
      <c r="K76" s="18"/>
      <c r="L76" s="56">
        <f>M75</f>
        <v>67920000</v>
      </c>
      <c r="M76" s="15">
        <f t="shared" ref="M76" si="94">SUM(L76*$D76)</f>
        <v>0</v>
      </c>
      <c r="N76" s="18"/>
      <c r="O76" s="56">
        <f>P75</f>
        <v>118860000</v>
      </c>
      <c r="P76" s="15">
        <f t="shared" ref="P76" si="95">SUM(O76*$D76)</f>
        <v>0</v>
      </c>
    </row>
    <row r="77" spans="1:16" ht="27" customHeight="1">
      <c r="A77" s="69" t="s">
        <v>604</v>
      </c>
      <c r="B77" s="88" t="s">
        <v>605</v>
      </c>
      <c r="C77" s="12"/>
      <c r="D77" s="275"/>
      <c r="F77" s="79"/>
      <c r="G77" s="79"/>
      <c r="H77" s="18"/>
      <c r="I77" s="79"/>
      <c r="J77" s="79"/>
      <c r="K77" s="18"/>
      <c r="L77" s="79"/>
      <c r="M77" s="79"/>
      <c r="N77" s="18"/>
      <c r="O77" s="79"/>
      <c r="P77" s="79"/>
    </row>
    <row r="78" spans="1:16" ht="15" customHeight="1">
      <c r="A78" s="24"/>
      <c r="B78" s="54" t="s">
        <v>606</v>
      </c>
      <c r="C78" s="12" t="s">
        <v>541</v>
      </c>
      <c r="D78" s="275"/>
      <c r="F78" s="55">
        <v>1</v>
      </c>
      <c r="G78" s="15">
        <v>1360000</v>
      </c>
      <c r="H78" s="18"/>
      <c r="I78" s="55">
        <v>1</v>
      </c>
      <c r="J78" s="15">
        <v>2040000</v>
      </c>
      <c r="K78" s="18"/>
      <c r="L78" s="55">
        <v>1</v>
      </c>
      <c r="M78" s="15">
        <v>17430000</v>
      </c>
      <c r="N78" s="18"/>
      <c r="O78" s="55">
        <v>1</v>
      </c>
      <c r="P78" s="15">
        <f>SUM(G78,J78,M78)</f>
        <v>20830000</v>
      </c>
    </row>
    <row r="79" spans="1:16" ht="15" customHeight="1">
      <c r="A79" s="24"/>
      <c r="B79" s="54" t="s">
        <v>603</v>
      </c>
      <c r="C79" s="12" t="s">
        <v>543</v>
      </c>
      <c r="D79" s="302">
        <v>2.5000000000000001E-2</v>
      </c>
      <c r="F79" s="56">
        <f>G78</f>
        <v>1360000</v>
      </c>
      <c r="G79" s="15">
        <f t="shared" ref="G79" si="96">SUM(F79*$D79)</f>
        <v>34000</v>
      </c>
      <c r="H79" s="18"/>
      <c r="I79" s="56">
        <f>J78</f>
        <v>2040000</v>
      </c>
      <c r="J79" s="15">
        <f t="shared" ref="J79" si="97">SUM(I79*$D79)</f>
        <v>51000</v>
      </c>
      <c r="K79" s="18"/>
      <c r="L79" s="56">
        <f>M78</f>
        <v>17430000</v>
      </c>
      <c r="M79" s="15">
        <f t="shared" ref="M79" si="98">SUM(L79*$D79)</f>
        <v>435750</v>
      </c>
      <c r="N79" s="18"/>
      <c r="O79" s="56">
        <f>P78</f>
        <v>20830000</v>
      </c>
      <c r="P79" s="15">
        <f t="shared" ref="P79" si="99">SUM(O79*$D79)</f>
        <v>520750</v>
      </c>
    </row>
    <row r="80" spans="1:16" ht="27" customHeight="1">
      <c r="A80" s="69" t="s">
        <v>607</v>
      </c>
      <c r="B80" s="88" t="s">
        <v>608</v>
      </c>
      <c r="C80" s="12"/>
      <c r="D80" s="275"/>
      <c r="F80" s="79"/>
      <c r="G80" s="79"/>
      <c r="H80" s="18"/>
      <c r="I80" s="79"/>
      <c r="J80" s="79"/>
      <c r="K80" s="18"/>
      <c r="L80" s="79"/>
      <c r="M80" s="79"/>
      <c r="N80" s="18"/>
      <c r="O80" s="79"/>
      <c r="P80" s="79"/>
    </row>
    <row r="81" spans="1:16" ht="15" customHeight="1">
      <c r="A81" s="24"/>
      <c r="B81" s="54" t="s">
        <v>609</v>
      </c>
      <c r="C81" s="12" t="s">
        <v>541</v>
      </c>
      <c r="D81" s="275"/>
      <c r="F81" s="55">
        <v>0</v>
      </c>
      <c r="G81" s="15">
        <v>0</v>
      </c>
      <c r="H81" s="18"/>
      <c r="I81" s="55">
        <v>1</v>
      </c>
      <c r="J81" s="15">
        <v>420000</v>
      </c>
      <c r="K81" s="18"/>
      <c r="L81" s="55">
        <v>1</v>
      </c>
      <c r="M81" s="15">
        <v>1270000</v>
      </c>
      <c r="N81" s="18"/>
      <c r="O81" s="55">
        <v>1</v>
      </c>
      <c r="P81" s="15">
        <f>SUM(G81,J81,M81)</f>
        <v>1690000</v>
      </c>
    </row>
    <row r="82" spans="1:16" ht="15" customHeight="1">
      <c r="A82" s="24"/>
      <c r="B82" s="54" t="s">
        <v>603</v>
      </c>
      <c r="C82" s="12" t="s">
        <v>610</v>
      </c>
      <c r="D82" s="302">
        <v>2.5000000000000001E-2</v>
      </c>
      <c r="F82" s="56">
        <f>G81</f>
        <v>0</v>
      </c>
      <c r="G82" s="15">
        <f t="shared" ref="G82" si="100">SUM(F82*$D82)</f>
        <v>0</v>
      </c>
      <c r="H82" s="18"/>
      <c r="I82" s="56">
        <f>J81</f>
        <v>420000</v>
      </c>
      <c r="J82" s="15">
        <f t="shared" ref="J82" si="101">SUM(I82*$D82)</f>
        <v>10500</v>
      </c>
      <c r="K82" s="18"/>
      <c r="L82" s="56">
        <f>M81</f>
        <v>1270000</v>
      </c>
      <c r="M82" s="15">
        <f t="shared" ref="M82" si="102">SUM(L82*$D82)</f>
        <v>31750</v>
      </c>
      <c r="N82" s="18"/>
      <c r="O82" s="56">
        <f>P81</f>
        <v>1690000</v>
      </c>
      <c r="P82" s="15">
        <f t="shared" ref="P82" si="103">SUM(O82*$D82)</f>
        <v>42250</v>
      </c>
    </row>
    <row r="83" spans="1:16" ht="15" customHeight="1">
      <c r="A83" s="24"/>
      <c r="B83" s="54" t="s">
        <v>611</v>
      </c>
      <c r="C83" s="12" t="s">
        <v>541</v>
      </c>
      <c r="D83" s="275"/>
      <c r="F83" s="55">
        <v>0</v>
      </c>
      <c r="G83" s="15">
        <v>0</v>
      </c>
      <c r="H83" s="18"/>
      <c r="I83" s="55">
        <v>1</v>
      </c>
      <c r="J83" s="15">
        <v>850000</v>
      </c>
      <c r="K83" s="18"/>
      <c r="L83" s="55">
        <v>1</v>
      </c>
      <c r="M83" s="15">
        <v>2550000</v>
      </c>
      <c r="N83" s="18"/>
      <c r="O83" s="55">
        <v>1</v>
      </c>
      <c r="P83" s="15">
        <f>SUM(G83,J83,M83)</f>
        <v>3400000</v>
      </c>
    </row>
    <row r="84" spans="1:16" ht="15" customHeight="1">
      <c r="A84" s="24"/>
      <c r="B84" s="54" t="s">
        <v>612</v>
      </c>
      <c r="C84" s="12" t="s">
        <v>610</v>
      </c>
      <c r="D84" s="302">
        <v>2.5000000000000001E-2</v>
      </c>
      <c r="F84" s="56">
        <f>G83</f>
        <v>0</v>
      </c>
      <c r="G84" s="15">
        <f t="shared" ref="G84" si="104">SUM(F84*$D84)</f>
        <v>0</v>
      </c>
      <c r="H84" s="18"/>
      <c r="I84" s="56">
        <f>J83</f>
        <v>850000</v>
      </c>
      <c r="J84" s="15">
        <f t="shared" ref="J84" si="105">SUM(I84*$D84)</f>
        <v>21250</v>
      </c>
      <c r="K84" s="18"/>
      <c r="L84" s="56">
        <f>M83</f>
        <v>2550000</v>
      </c>
      <c r="M84" s="15">
        <f t="shared" ref="M84" si="106">SUM(L84*$D84)</f>
        <v>63750</v>
      </c>
      <c r="N84" s="18"/>
      <c r="O84" s="56">
        <f>P83</f>
        <v>3400000</v>
      </c>
      <c r="P84" s="15">
        <f t="shared" ref="P84" si="107">SUM(O84*$D84)</f>
        <v>85000</v>
      </c>
    </row>
    <row r="85" spans="1:16" ht="15" customHeight="1">
      <c r="A85" s="24"/>
      <c r="B85" s="54" t="s">
        <v>613</v>
      </c>
      <c r="C85" s="12" t="s">
        <v>541</v>
      </c>
      <c r="D85" s="275"/>
      <c r="F85" s="55">
        <v>0</v>
      </c>
      <c r="G85" s="15">
        <v>0</v>
      </c>
      <c r="H85" s="18"/>
      <c r="I85" s="55">
        <v>1</v>
      </c>
      <c r="J85" s="15">
        <v>420000</v>
      </c>
      <c r="K85" s="18"/>
      <c r="L85" s="55">
        <v>1</v>
      </c>
      <c r="M85" s="15">
        <v>1270000</v>
      </c>
      <c r="N85" s="18"/>
      <c r="O85" s="55">
        <v>1</v>
      </c>
      <c r="P85" s="15">
        <f>SUM(G85,J85,M85)</f>
        <v>1690000</v>
      </c>
    </row>
    <row r="86" spans="1:16" ht="15" customHeight="1">
      <c r="A86" s="24"/>
      <c r="B86" s="54" t="s">
        <v>614</v>
      </c>
      <c r="C86" s="12" t="s">
        <v>610</v>
      </c>
      <c r="D86" s="302">
        <v>2.5000000000000001E-2</v>
      </c>
      <c r="F86" s="56">
        <f>G85</f>
        <v>0</v>
      </c>
      <c r="G86" s="15">
        <f t="shared" ref="G86" si="108">SUM(F86*$D86)</f>
        <v>0</v>
      </c>
      <c r="H86" s="18"/>
      <c r="I86" s="56">
        <f>J85</f>
        <v>420000</v>
      </c>
      <c r="J86" s="15">
        <f t="shared" ref="J86" si="109">SUM(I86*$D86)</f>
        <v>10500</v>
      </c>
      <c r="K86" s="18"/>
      <c r="L86" s="56">
        <f>M85</f>
        <v>1270000</v>
      </c>
      <c r="M86" s="15">
        <f t="shared" ref="M86" si="110">SUM(L86*$D86)</f>
        <v>31750</v>
      </c>
      <c r="N86" s="18"/>
      <c r="O86" s="56">
        <f>P85</f>
        <v>1690000</v>
      </c>
      <c r="P86" s="15">
        <f t="shared" ref="P86" si="111">SUM(O86*$D86)</f>
        <v>42250</v>
      </c>
    </row>
    <row r="87" spans="1:16" ht="27" customHeight="1">
      <c r="A87" s="69" t="s">
        <v>615</v>
      </c>
      <c r="B87" s="88" t="s">
        <v>616</v>
      </c>
      <c r="C87" s="58"/>
      <c r="D87" s="278"/>
      <c r="E87" s="18"/>
      <c r="F87" s="398"/>
      <c r="G87" s="79"/>
      <c r="H87" s="16"/>
      <c r="I87" s="398"/>
      <c r="J87" s="79"/>
      <c r="K87" s="18"/>
      <c r="L87" s="398"/>
      <c r="M87" s="79"/>
      <c r="N87" s="18"/>
      <c r="O87" s="398"/>
      <c r="P87" s="79"/>
    </row>
    <row r="88" spans="1:16" ht="15" customHeight="1">
      <c r="A88" s="57"/>
      <c r="B88" s="54" t="s">
        <v>617</v>
      </c>
      <c r="C88" s="58" t="s">
        <v>541</v>
      </c>
      <c r="D88" s="278"/>
      <c r="E88" s="18"/>
      <c r="F88" s="55">
        <v>1</v>
      </c>
      <c r="G88" s="15">
        <v>3400000</v>
      </c>
      <c r="H88" s="16"/>
      <c r="I88" s="55">
        <v>1</v>
      </c>
      <c r="J88" s="15">
        <v>5090000</v>
      </c>
      <c r="K88" s="18"/>
      <c r="L88" s="55">
        <v>1</v>
      </c>
      <c r="M88" s="15">
        <v>15280000</v>
      </c>
      <c r="N88" s="18"/>
      <c r="O88" s="55">
        <v>1</v>
      </c>
      <c r="P88" s="15">
        <f>SUM(G88,J88,M88)</f>
        <v>23770000</v>
      </c>
    </row>
    <row r="89" spans="1:16" ht="15" customHeight="1">
      <c r="A89" s="57"/>
      <c r="B89" s="54" t="s">
        <v>618</v>
      </c>
      <c r="C89" s="58" t="s">
        <v>543</v>
      </c>
      <c r="D89" s="276"/>
      <c r="E89" s="18"/>
      <c r="F89" s="56">
        <f>G88</f>
        <v>3400000</v>
      </c>
      <c r="G89" s="15">
        <f t="shared" ref="G89" si="112">SUM(F89*$D89)</f>
        <v>0</v>
      </c>
      <c r="H89" s="18"/>
      <c r="I89" s="56">
        <f>J88</f>
        <v>5090000</v>
      </c>
      <c r="J89" s="15">
        <f t="shared" ref="J89" si="113">SUM(I89*$D89)</f>
        <v>0</v>
      </c>
      <c r="K89" s="18"/>
      <c r="L89" s="56">
        <f>M88</f>
        <v>15280000</v>
      </c>
      <c r="M89" s="15">
        <f t="shared" ref="M89" si="114">SUM(L89*$D89)</f>
        <v>0</v>
      </c>
      <c r="N89" s="18"/>
      <c r="O89" s="56">
        <f>P88</f>
        <v>23770000</v>
      </c>
      <c r="P89" s="15">
        <f t="shared" ref="P89" si="115">SUM(O89*$D89)</f>
        <v>0</v>
      </c>
    </row>
    <row r="90" spans="1:16" ht="27" customHeight="1">
      <c r="A90" s="69" t="s">
        <v>619</v>
      </c>
      <c r="B90" s="88" t="s">
        <v>620</v>
      </c>
      <c r="C90" s="58"/>
      <c r="D90" s="278"/>
      <c r="E90" s="18"/>
      <c r="F90" s="398"/>
      <c r="G90" s="79"/>
      <c r="H90" s="16"/>
      <c r="I90" s="398"/>
      <c r="J90" s="79"/>
      <c r="K90" s="18"/>
      <c r="L90" s="398"/>
      <c r="M90" s="79"/>
      <c r="N90" s="18"/>
      <c r="O90" s="398"/>
      <c r="P90" s="79"/>
    </row>
    <row r="91" spans="1:16" ht="15" customHeight="1">
      <c r="A91" s="57"/>
      <c r="B91" s="54" t="s">
        <v>621</v>
      </c>
      <c r="C91" s="58" t="s">
        <v>541</v>
      </c>
      <c r="D91" s="278"/>
      <c r="E91" s="18"/>
      <c r="F91" s="55">
        <v>1</v>
      </c>
      <c r="G91" s="15">
        <v>3400000</v>
      </c>
      <c r="H91" s="16"/>
      <c r="I91" s="55">
        <v>1</v>
      </c>
      <c r="J91" s="15">
        <v>5090000</v>
      </c>
      <c r="K91" s="18"/>
      <c r="L91" s="55">
        <v>1</v>
      </c>
      <c r="M91" s="15">
        <v>26600000</v>
      </c>
      <c r="N91" s="18"/>
      <c r="O91" s="55">
        <v>1</v>
      </c>
      <c r="P91" s="15">
        <f>SUM(G91,J91,M91)</f>
        <v>35090000</v>
      </c>
    </row>
    <row r="92" spans="1:16" ht="15" customHeight="1">
      <c r="A92" s="57"/>
      <c r="B92" s="54" t="s">
        <v>622</v>
      </c>
      <c r="C92" s="58" t="s">
        <v>543</v>
      </c>
      <c r="D92" s="276"/>
      <c r="E92" s="18"/>
      <c r="F92" s="56">
        <f>G91</f>
        <v>3400000</v>
      </c>
      <c r="G92" s="15">
        <f t="shared" ref="G92" si="116">SUM(F92*$D92)</f>
        <v>0</v>
      </c>
      <c r="H92" s="18"/>
      <c r="I92" s="56">
        <f>J91</f>
        <v>5090000</v>
      </c>
      <c r="J92" s="15">
        <f t="shared" ref="J92" si="117">SUM(I92*$D92)</f>
        <v>0</v>
      </c>
      <c r="K92" s="18"/>
      <c r="L92" s="56">
        <f>M91</f>
        <v>26600000</v>
      </c>
      <c r="M92" s="15">
        <f t="shared" ref="M92" si="118">SUM(L92*$D92)</f>
        <v>0</v>
      </c>
      <c r="N92" s="18"/>
      <c r="O92" s="56">
        <f>P91</f>
        <v>35090000</v>
      </c>
      <c r="P92" s="15">
        <f t="shared" ref="P92" si="119">SUM(O92*$D92)</f>
        <v>0</v>
      </c>
    </row>
    <row r="93" spans="1:16" ht="39.950000000000003" customHeight="1">
      <c r="A93" s="69" t="s">
        <v>623</v>
      </c>
      <c r="B93" s="61" t="s">
        <v>624</v>
      </c>
      <c r="C93" s="58"/>
      <c r="D93" s="278"/>
      <c r="F93" s="55"/>
      <c r="G93" s="15"/>
      <c r="H93" s="18"/>
      <c r="I93" s="55"/>
      <c r="J93" s="15"/>
      <c r="K93" s="18"/>
      <c r="L93" s="55"/>
      <c r="M93" s="15"/>
      <c r="N93" s="18"/>
      <c r="O93" s="55"/>
      <c r="P93" s="15"/>
    </row>
    <row r="94" spans="1:16" s="18" customFormat="1" ht="39.950000000000003" customHeight="1">
      <c r="A94" s="75"/>
      <c r="B94" s="54" t="s">
        <v>625</v>
      </c>
      <c r="C94" s="58" t="s">
        <v>541</v>
      </c>
      <c r="D94" s="279"/>
      <c r="F94" s="55">
        <v>1</v>
      </c>
      <c r="G94" s="15">
        <v>340000</v>
      </c>
      <c r="H94" s="16"/>
      <c r="I94" s="55">
        <v>1</v>
      </c>
      <c r="J94" s="15">
        <v>680000</v>
      </c>
      <c r="L94" s="55">
        <v>0</v>
      </c>
      <c r="M94" s="15">
        <v>0</v>
      </c>
      <c r="O94" s="55">
        <v>1</v>
      </c>
      <c r="P94" s="56">
        <f>SUM(G94,J94,M94)</f>
        <v>1020000</v>
      </c>
    </row>
    <row r="95" spans="1:16" ht="15" customHeight="1">
      <c r="A95" s="75"/>
      <c r="B95" s="30" t="s">
        <v>542</v>
      </c>
      <c r="C95" s="58" t="s">
        <v>543</v>
      </c>
      <c r="D95" s="278"/>
      <c r="E95" s="18"/>
      <c r="F95" s="56">
        <f>G94</f>
        <v>340000</v>
      </c>
      <c r="G95" s="15">
        <f t="shared" ref="G95" si="120">SUM(F95*$D95)</f>
        <v>0</v>
      </c>
      <c r="H95" s="16"/>
      <c r="I95" s="56">
        <f>J94</f>
        <v>680000</v>
      </c>
      <c r="J95" s="15">
        <f t="shared" ref="J95" si="121">SUM(I95*$D95)</f>
        <v>0</v>
      </c>
      <c r="K95" s="18"/>
      <c r="L95" s="56">
        <f>M94</f>
        <v>0</v>
      </c>
      <c r="M95" s="15">
        <f t="shared" ref="M95" si="122">SUM(L95*$D95)</f>
        <v>0</v>
      </c>
      <c r="N95" s="18"/>
      <c r="O95" s="56">
        <f>P94</f>
        <v>1020000</v>
      </c>
      <c r="P95" s="15">
        <f t="shared" ref="P95" si="123">SUM(O95*$D95)</f>
        <v>0</v>
      </c>
    </row>
    <row r="96" spans="1:16" ht="39.950000000000003" customHeight="1">
      <c r="A96" s="69" t="s">
        <v>626</v>
      </c>
      <c r="B96" s="29" t="s">
        <v>627</v>
      </c>
      <c r="C96" s="30"/>
      <c r="D96" s="277"/>
      <c r="F96" s="56"/>
      <c r="G96" s="25"/>
      <c r="H96" s="18"/>
      <c r="I96" s="56"/>
      <c r="J96" s="25"/>
      <c r="K96" s="18"/>
      <c r="L96" s="56"/>
      <c r="M96" s="25"/>
      <c r="N96" s="18"/>
      <c r="O96" s="56"/>
      <c r="P96" s="25"/>
    </row>
    <row r="97" spans="1:17" ht="27" customHeight="1">
      <c r="A97" s="24"/>
      <c r="B97" s="30" t="s">
        <v>628</v>
      </c>
      <c r="C97" s="30" t="s">
        <v>541</v>
      </c>
      <c r="D97" s="277"/>
      <c r="F97" s="55">
        <v>1</v>
      </c>
      <c r="G97" s="15">
        <v>60000</v>
      </c>
      <c r="H97" s="18"/>
      <c r="I97" s="55">
        <v>1</v>
      </c>
      <c r="J97" s="15">
        <v>80000</v>
      </c>
      <c r="K97" s="18"/>
      <c r="L97" s="55">
        <v>1</v>
      </c>
      <c r="M97" s="15">
        <v>250000</v>
      </c>
      <c r="N97" s="18"/>
      <c r="O97" s="55">
        <v>1</v>
      </c>
      <c r="P97" s="15">
        <f>SUM(G97,J97,M97)</f>
        <v>390000</v>
      </c>
    </row>
    <row r="98" spans="1:17" ht="15" customHeight="1">
      <c r="A98" s="24"/>
      <c r="B98" s="30" t="s">
        <v>542</v>
      </c>
      <c r="C98" s="30" t="s">
        <v>543</v>
      </c>
      <c r="D98" s="276"/>
      <c r="F98" s="56">
        <f>G97</f>
        <v>60000</v>
      </c>
      <c r="G98" s="15">
        <f t="shared" ref="G98" si="124">SUM(F98*$D98)</f>
        <v>0</v>
      </c>
      <c r="H98" s="18"/>
      <c r="I98" s="56">
        <f>J97</f>
        <v>80000</v>
      </c>
      <c r="J98" s="15">
        <f t="shared" ref="J98" si="125">SUM(I98*$D98)</f>
        <v>0</v>
      </c>
      <c r="K98" s="18"/>
      <c r="L98" s="56">
        <f>M97</f>
        <v>250000</v>
      </c>
      <c r="M98" s="15">
        <f t="shared" ref="M98" si="126">SUM(L98*$D98)</f>
        <v>0</v>
      </c>
      <c r="N98" s="18"/>
      <c r="O98" s="56">
        <f>P97</f>
        <v>390000</v>
      </c>
      <c r="P98" s="15">
        <f t="shared" ref="P98" si="127">SUM(O98*$D98)</f>
        <v>0</v>
      </c>
    </row>
    <row r="99" spans="1:17" s="18" customFormat="1" ht="39.950000000000003" customHeight="1">
      <c r="A99" s="69" t="s">
        <v>629</v>
      </c>
      <c r="B99" s="61" t="s">
        <v>630</v>
      </c>
      <c r="C99" s="58"/>
      <c r="D99" s="279"/>
      <c r="F99" s="79"/>
      <c r="G99" s="79"/>
      <c r="H99" s="16"/>
      <c r="I99" s="79"/>
      <c r="J99" s="79"/>
      <c r="L99" s="79"/>
      <c r="M99" s="79"/>
      <c r="O99" s="79"/>
      <c r="P99" s="79"/>
    </row>
    <row r="100" spans="1:17" s="18" customFormat="1" ht="30" customHeight="1">
      <c r="A100" s="57"/>
      <c r="B100" s="54" t="s">
        <v>631</v>
      </c>
      <c r="C100" s="58" t="s">
        <v>541</v>
      </c>
      <c r="D100" s="279"/>
      <c r="F100" s="55">
        <v>1</v>
      </c>
      <c r="G100" s="15">
        <v>680000</v>
      </c>
      <c r="H100" s="16"/>
      <c r="I100" s="55">
        <v>1</v>
      </c>
      <c r="J100" s="15">
        <v>1360000</v>
      </c>
      <c r="L100" s="55">
        <v>0</v>
      </c>
      <c r="M100" s="15">
        <v>0</v>
      </c>
      <c r="O100" s="55">
        <v>1</v>
      </c>
      <c r="P100" s="56">
        <f>SUM(G100,J100,M100)</f>
        <v>2040000</v>
      </c>
    </row>
    <row r="101" spans="1:17" s="18" customFormat="1" ht="15" customHeight="1">
      <c r="A101" s="57"/>
      <c r="B101" s="54" t="s">
        <v>542</v>
      </c>
      <c r="C101" s="58" t="s">
        <v>543</v>
      </c>
      <c r="D101" s="278"/>
      <c r="F101" s="56">
        <f>G100</f>
        <v>680000</v>
      </c>
      <c r="G101" s="15">
        <f t="shared" ref="G101" si="128">SUM(F101*$D101)</f>
        <v>0</v>
      </c>
      <c r="H101" s="16"/>
      <c r="I101" s="56">
        <f>J100</f>
        <v>1360000</v>
      </c>
      <c r="J101" s="15">
        <f t="shared" ref="J101" si="129">SUM(I101*$D101)</f>
        <v>0</v>
      </c>
      <c r="L101" s="56">
        <f>M100</f>
        <v>0</v>
      </c>
      <c r="M101" s="15">
        <f t="shared" ref="M101" si="130">SUM(L101*$D101)</f>
        <v>0</v>
      </c>
      <c r="O101" s="56">
        <f>P100</f>
        <v>2040000</v>
      </c>
      <c r="P101" s="15">
        <f t="shared" ref="P101" si="131">SUM(O101*$D101)</f>
        <v>0</v>
      </c>
    </row>
    <row r="102" spans="1:17" ht="27" customHeight="1">
      <c r="A102" s="69" t="s">
        <v>632</v>
      </c>
      <c r="B102" s="43" t="s">
        <v>633</v>
      </c>
      <c r="C102" s="58"/>
      <c r="D102" s="278"/>
      <c r="F102" s="220"/>
      <c r="G102" s="221"/>
      <c r="H102" s="18"/>
      <c r="I102" s="220"/>
      <c r="J102" s="221"/>
      <c r="K102" s="18"/>
      <c r="L102" s="220"/>
      <c r="M102" s="221"/>
      <c r="N102" s="18"/>
      <c r="O102" s="220"/>
      <c r="P102" s="221"/>
    </row>
    <row r="103" spans="1:17" s="18" customFormat="1" ht="15" customHeight="1">
      <c r="A103" s="24"/>
      <c r="B103" s="42" t="s">
        <v>634</v>
      </c>
      <c r="C103" s="58" t="s">
        <v>541</v>
      </c>
      <c r="D103" s="278"/>
      <c r="F103" s="55">
        <v>1</v>
      </c>
      <c r="G103" s="56">
        <v>2830000</v>
      </c>
      <c r="I103" s="55">
        <v>1</v>
      </c>
      <c r="J103" s="56">
        <v>4250000</v>
      </c>
      <c r="L103" s="55">
        <v>1</v>
      </c>
      <c r="M103" s="56">
        <v>24060000</v>
      </c>
      <c r="O103" s="55">
        <v>1</v>
      </c>
      <c r="P103" s="15">
        <f>SUM(G103,J103,M103)</f>
        <v>31140000</v>
      </c>
    </row>
    <row r="104" spans="1:17" s="18" customFormat="1" ht="15" customHeight="1">
      <c r="A104" s="24"/>
      <c r="B104" s="54" t="s">
        <v>568</v>
      </c>
      <c r="C104" s="58" t="s">
        <v>543</v>
      </c>
      <c r="D104" s="276"/>
      <c r="F104" s="56">
        <f>G103</f>
        <v>2830000</v>
      </c>
      <c r="G104" s="15">
        <f t="shared" ref="G104" si="132">SUM(F104*$D104)</f>
        <v>0</v>
      </c>
      <c r="I104" s="56">
        <f>J103</f>
        <v>4250000</v>
      </c>
      <c r="J104" s="15">
        <f t="shared" ref="J104" si="133">SUM(I104*$D104)</f>
        <v>0</v>
      </c>
      <c r="L104" s="56">
        <f>M103</f>
        <v>24060000</v>
      </c>
      <c r="M104" s="15">
        <f t="shared" ref="M104" si="134">SUM(L104*$D104)</f>
        <v>0</v>
      </c>
      <c r="O104" s="56">
        <f>P103</f>
        <v>31140000</v>
      </c>
      <c r="P104" s="15">
        <f t="shared" ref="P104" si="135">SUM(O104*$D104)</f>
        <v>0</v>
      </c>
      <c r="Q104" s="16">
        <f t="shared" ref="Q104" si="136">SUM(P104*$D104)</f>
        <v>0</v>
      </c>
    </row>
    <row r="105" spans="1:17" s="18" customFormat="1" ht="15" customHeight="1">
      <c r="A105" s="24"/>
      <c r="B105" s="42" t="s">
        <v>635</v>
      </c>
      <c r="C105" s="58" t="s">
        <v>541</v>
      </c>
      <c r="D105" s="278"/>
      <c r="F105" s="55">
        <v>1</v>
      </c>
      <c r="G105" s="56">
        <v>1420000</v>
      </c>
      <c r="I105" s="55">
        <v>1</v>
      </c>
      <c r="J105" s="56">
        <v>2120000</v>
      </c>
      <c r="L105" s="55">
        <v>1</v>
      </c>
      <c r="M105" s="56">
        <v>17690000</v>
      </c>
      <c r="O105" s="55">
        <v>1</v>
      </c>
      <c r="P105" s="15">
        <f>SUM(G105,J105,M105)</f>
        <v>21230000</v>
      </c>
    </row>
    <row r="106" spans="1:17" s="18" customFormat="1" ht="15" customHeight="1">
      <c r="A106" s="24"/>
      <c r="B106" s="54" t="s">
        <v>570</v>
      </c>
      <c r="C106" s="58" t="s">
        <v>543</v>
      </c>
      <c r="D106" s="276"/>
      <c r="F106" s="56">
        <f>G105</f>
        <v>1420000</v>
      </c>
      <c r="G106" s="15">
        <f t="shared" ref="G106" si="137">SUM(F106*$D106)</f>
        <v>0</v>
      </c>
      <c r="I106" s="56">
        <f>J105</f>
        <v>2120000</v>
      </c>
      <c r="J106" s="15">
        <f t="shared" ref="J106" si="138">SUM(I106*$D106)</f>
        <v>0</v>
      </c>
      <c r="L106" s="56">
        <f>M105</f>
        <v>17690000</v>
      </c>
      <c r="M106" s="15">
        <f t="shared" ref="M106" si="139">SUM(L106*$D106)</f>
        <v>0</v>
      </c>
      <c r="O106" s="56">
        <f>P105</f>
        <v>21230000</v>
      </c>
      <c r="P106" s="15">
        <f t="shared" ref="P106" si="140">SUM(O106*$D106)</f>
        <v>0</v>
      </c>
    </row>
    <row r="107" spans="1:17" s="18" customFormat="1" ht="15" customHeight="1">
      <c r="A107" s="24"/>
      <c r="B107" s="42" t="s">
        <v>636</v>
      </c>
      <c r="C107" s="58" t="s">
        <v>541</v>
      </c>
      <c r="D107" s="278"/>
      <c r="F107" s="55">
        <v>1</v>
      </c>
      <c r="G107" s="56">
        <v>2830000</v>
      </c>
      <c r="I107" s="55">
        <v>1</v>
      </c>
      <c r="J107" s="56">
        <v>4250000</v>
      </c>
      <c r="L107" s="55">
        <v>1</v>
      </c>
      <c r="M107" s="56">
        <v>24060000</v>
      </c>
      <c r="O107" s="55">
        <v>1</v>
      </c>
      <c r="P107" s="15">
        <f>SUM(G107,J107,M107)</f>
        <v>31140000</v>
      </c>
    </row>
    <row r="108" spans="1:17" s="18" customFormat="1" ht="15" customHeight="1">
      <c r="A108" s="24"/>
      <c r="B108" s="54" t="s">
        <v>572</v>
      </c>
      <c r="C108" s="58" t="s">
        <v>543</v>
      </c>
      <c r="D108" s="276"/>
      <c r="F108" s="56">
        <f>G107</f>
        <v>2830000</v>
      </c>
      <c r="G108" s="15">
        <f t="shared" ref="G108" si="141">SUM(F108*$D108)</f>
        <v>0</v>
      </c>
      <c r="I108" s="56">
        <f>J107</f>
        <v>4250000</v>
      </c>
      <c r="J108" s="15">
        <f t="shared" ref="J108" si="142">SUM(I108*$D108)</f>
        <v>0</v>
      </c>
      <c r="L108" s="56">
        <f>M107</f>
        <v>24060000</v>
      </c>
      <c r="M108" s="15">
        <f t="shared" ref="M108" si="143">SUM(L108*$D108)</f>
        <v>0</v>
      </c>
      <c r="O108" s="56">
        <f>P107</f>
        <v>31140000</v>
      </c>
      <c r="P108" s="15">
        <f t="shared" ref="P108" si="144">SUM(O108*$D108)</f>
        <v>0</v>
      </c>
    </row>
    <row r="109" spans="1:17" s="18" customFormat="1" ht="15" customHeight="1">
      <c r="A109" s="24"/>
      <c r="B109" s="42" t="s">
        <v>637</v>
      </c>
      <c r="C109" s="58" t="s">
        <v>541</v>
      </c>
      <c r="D109" s="278"/>
      <c r="F109" s="55">
        <v>1</v>
      </c>
      <c r="G109" s="56">
        <v>280000</v>
      </c>
      <c r="I109" s="55">
        <v>1</v>
      </c>
      <c r="J109" s="56">
        <v>570000</v>
      </c>
      <c r="L109" s="55">
        <v>1</v>
      </c>
      <c r="M109" s="56">
        <v>11320000</v>
      </c>
      <c r="O109" s="55">
        <v>1</v>
      </c>
      <c r="P109" s="15">
        <f>SUM(G109,J109,M109)</f>
        <v>12170000</v>
      </c>
    </row>
    <row r="110" spans="1:17" s="18" customFormat="1" ht="15" customHeight="1">
      <c r="A110" s="24"/>
      <c r="B110" s="54" t="s">
        <v>638</v>
      </c>
      <c r="C110" s="58" t="s">
        <v>543</v>
      </c>
      <c r="D110" s="276"/>
      <c r="F110" s="56">
        <f>G109</f>
        <v>280000</v>
      </c>
      <c r="G110" s="15">
        <f t="shared" ref="G110" si="145">SUM(F110*$D110)</f>
        <v>0</v>
      </c>
      <c r="I110" s="56">
        <f>J109</f>
        <v>570000</v>
      </c>
      <c r="J110" s="15">
        <f t="shared" ref="J110" si="146">SUM(I110*$D110)</f>
        <v>0</v>
      </c>
      <c r="L110" s="56">
        <f>M109</f>
        <v>11320000</v>
      </c>
      <c r="M110" s="15">
        <f t="shared" ref="M110" si="147">SUM(L110*$D110)</f>
        <v>0</v>
      </c>
      <c r="O110" s="56">
        <f>P109</f>
        <v>12170000</v>
      </c>
      <c r="P110" s="15">
        <f t="shared" ref="P110" si="148">SUM(O110*$D110)</f>
        <v>0</v>
      </c>
    </row>
    <row r="111" spans="1:17" s="18" customFormat="1" ht="15" customHeight="1">
      <c r="A111" s="24"/>
      <c r="B111" s="42" t="s">
        <v>639</v>
      </c>
      <c r="C111" s="58" t="s">
        <v>541</v>
      </c>
      <c r="D111" s="278"/>
      <c r="F111" s="55">
        <v>1</v>
      </c>
      <c r="G111" s="56">
        <v>280000</v>
      </c>
      <c r="I111" s="55">
        <v>1</v>
      </c>
      <c r="J111" s="56">
        <v>420000</v>
      </c>
      <c r="L111" s="55">
        <v>1</v>
      </c>
      <c r="M111" s="56">
        <v>1270000</v>
      </c>
      <c r="O111" s="55">
        <v>1</v>
      </c>
      <c r="P111" s="15">
        <f>SUM(G111,J111,M111)</f>
        <v>1970000</v>
      </c>
    </row>
    <row r="112" spans="1:17" s="18" customFormat="1" ht="15" customHeight="1">
      <c r="A112" s="24"/>
      <c r="B112" s="54" t="s">
        <v>640</v>
      </c>
      <c r="C112" s="58" t="s">
        <v>543</v>
      </c>
      <c r="D112" s="276"/>
      <c r="F112" s="56">
        <f>G111</f>
        <v>280000</v>
      </c>
      <c r="G112" s="15">
        <f t="shared" ref="G112" si="149">SUM(F112*$D112)</f>
        <v>0</v>
      </c>
      <c r="I112" s="56">
        <f>J111</f>
        <v>420000</v>
      </c>
      <c r="J112" s="15">
        <f t="shared" ref="J112" si="150">SUM(I112*$D112)</f>
        <v>0</v>
      </c>
      <c r="L112" s="56">
        <f>M111</f>
        <v>1270000</v>
      </c>
      <c r="M112" s="15">
        <f t="shared" ref="M112" si="151">SUM(L112*$D112)</f>
        <v>0</v>
      </c>
      <c r="O112" s="56">
        <f>P111</f>
        <v>1970000</v>
      </c>
      <c r="P112" s="15">
        <f t="shared" ref="P112" si="152">SUM(O112*$D112)</f>
        <v>0</v>
      </c>
    </row>
    <row r="113" spans="1:16" s="18" customFormat="1" ht="15" customHeight="1">
      <c r="A113" s="24"/>
      <c r="B113" s="42" t="s">
        <v>641</v>
      </c>
      <c r="C113" s="58" t="s">
        <v>541</v>
      </c>
      <c r="D113" s="278"/>
      <c r="F113" s="55">
        <v>1</v>
      </c>
      <c r="G113" s="56">
        <v>280000</v>
      </c>
      <c r="I113" s="55">
        <v>1</v>
      </c>
      <c r="J113" s="56">
        <v>420000</v>
      </c>
      <c r="L113" s="55">
        <v>1</v>
      </c>
      <c r="M113" s="56">
        <v>1270000</v>
      </c>
      <c r="O113" s="55">
        <v>1</v>
      </c>
      <c r="P113" s="15">
        <f>SUM(G113,J113,M113)</f>
        <v>1970000</v>
      </c>
    </row>
    <row r="114" spans="1:16" s="18" customFormat="1" ht="15" customHeight="1">
      <c r="A114" s="24"/>
      <c r="B114" s="54" t="s">
        <v>642</v>
      </c>
      <c r="C114" s="58" t="s">
        <v>543</v>
      </c>
      <c r="D114" s="276"/>
      <c r="F114" s="56">
        <f>G113</f>
        <v>280000</v>
      </c>
      <c r="G114" s="15">
        <f t="shared" ref="G114" si="153">SUM(F114*$D114)</f>
        <v>0</v>
      </c>
      <c r="I114" s="56">
        <f>J113</f>
        <v>420000</v>
      </c>
      <c r="J114" s="15">
        <f t="shared" ref="J114" si="154">SUM(I114*$D114)</f>
        <v>0</v>
      </c>
      <c r="L114" s="56">
        <f>M113</f>
        <v>1270000</v>
      </c>
      <c r="M114" s="15">
        <f t="shared" ref="M114" si="155">SUM(L114*$D114)</f>
        <v>0</v>
      </c>
      <c r="O114" s="56">
        <f>P113</f>
        <v>1970000</v>
      </c>
      <c r="P114" s="15">
        <f t="shared" ref="P114" si="156">SUM(O114*$D114)</f>
        <v>0</v>
      </c>
    </row>
    <row r="115" spans="1:16" s="117" customFormat="1" ht="39.950000000000003" customHeight="1">
      <c r="A115" s="69" t="s">
        <v>643</v>
      </c>
      <c r="B115" s="131" t="s">
        <v>644</v>
      </c>
      <c r="C115" s="131"/>
      <c r="D115" s="280"/>
      <c r="F115" s="170"/>
      <c r="G115" s="164"/>
      <c r="I115" s="170"/>
      <c r="J115" s="164"/>
      <c r="L115" s="170"/>
      <c r="M115" s="164"/>
      <c r="O115" s="170"/>
      <c r="P115" s="164"/>
    </row>
    <row r="116" spans="1:16" ht="15" customHeight="1">
      <c r="A116" s="57"/>
      <c r="B116" s="54" t="s">
        <v>645</v>
      </c>
      <c r="C116" s="58" t="s">
        <v>541</v>
      </c>
      <c r="D116" s="278"/>
      <c r="E116" s="18"/>
      <c r="F116" s="55">
        <v>1</v>
      </c>
      <c r="G116" s="15">
        <v>1130000</v>
      </c>
      <c r="H116" s="16"/>
      <c r="I116" s="55">
        <v>1</v>
      </c>
      <c r="J116" s="15">
        <v>850000</v>
      </c>
      <c r="K116" s="18"/>
      <c r="L116" s="55">
        <v>1</v>
      </c>
      <c r="M116" s="15">
        <v>3680000</v>
      </c>
      <c r="N116" s="18"/>
      <c r="O116" s="55">
        <v>1</v>
      </c>
      <c r="P116" s="15">
        <f>SUM(G116,J116,M116)</f>
        <v>5660000</v>
      </c>
    </row>
    <row r="117" spans="1:16" ht="15" customHeight="1">
      <c r="A117" s="57"/>
      <c r="B117" s="54" t="s">
        <v>568</v>
      </c>
      <c r="C117" s="58" t="s">
        <v>543</v>
      </c>
      <c r="D117" s="276"/>
      <c r="E117" s="18"/>
      <c r="F117" s="56">
        <f>G116</f>
        <v>1130000</v>
      </c>
      <c r="G117" s="15">
        <f t="shared" ref="G117" si="157">SUM(F117*$D117)</f>
        <v>0</v>
      </c>
      <c r="H117" s="18"/>
      <c r="I117" s="56">
        <f>J116</f>
        <v>850000</v>
      </c>
      <c r="J117" s="15">
        <f t="shared" ref="J117" si="158">SUM(I117*$D117)</f>
        <v>0</v>
      </c>
      <c r="K117" s="18"/>
      <c r="L117" s="56">
        <f>M116</f>
        <v>3680000</v>
      </c>
      <c r="M117" s="15">
        <f t="shared" ref="M117" si="159">SUM(L117*$D117)</f>
        <v>0</v>
      </c>
      <c r="N117" s="18"/>
      <c r="O117" s="56">
        <f>P116</f>
        <v>5660000</v>
      </c>
      <c r="P117" s="15">
        <f t="shared" ref="P117" si="160">SUM(O117*$D117)</f>
        <v>0</v>
      </c>
    </row>
    <row r="118" spans="1:16" s="41" customFormat="1" ht="27" customHeight="1">
      <c r="A118" s="69" t="s">
        <v>646</v>
      </c>
      <c r="B118" s="131" t="s">
        <v>647</v>
      </c>
      <c r="C118" s="61"/>
      <c r="D118" s="281"/>
      <c r="E118" s="117"/>
      <c r="F118" s="165"/>
      <c r="G118" s="170"/>
      <c r="H118" s="163"/>
      <c r="I118" s="165"/>
      <c r="J118" s="170"/>
      <c r="K118" s="117"/>
      <c r="L118" s="165"/>
      <c r="M118" s="170"/>
      <c r="N118" s="117"/>
      <c r="O118" s="165"/>
      <c r="P118" s="170"/>
    </row>
    <row r="119" spans="1:16" ht="15" customHeight="1">
      <c r="A119" s="24"/>
      <c r="B119" s="54" t="s">
        <v>648</v>
      </c>
      <c r="C119" s="58" t="s">
        <v>541</v>
      </c>
      <c r="D119" s="275"/>
      <c r="E119" s="18"/>
      <c r="F119" s="55">
        <v>1</v>
      </c>
      <c r="G119" s="56">
        <v>2040000</v>
      </c>
      <c r="H119" s="16"/>
      <c r="I119" s="55">
        <v>1</v>
      </c>
      <c r="J119" s="55">
        <v>3060000</v>
      </c>
      <c r="K119" s="18"/>
      <c r="L119" s="55">
        <v>1</v>
      </c>
      <c r="M119" s="55">
        <v>20490000</v>
      </c>
      <c r="N119" s="18"/>
      <c r="O119" s="55">
        <v>1</v>
      </c>
      <c r="P119" s="15">
        <f>SUM(G119,J119,M119)</f>
        <v>25590000</v>
      </c>
    </row>
    <row r="120" spans="1:16" ht="15" customHeight="1">
      <c r="A120" s="24"/>
      <c r="B120" s="54" t="s">
        <v>568</v>
      </c>
      <c r="C120" s="58" t="s">
        <v>543</v>
      </c>
      <c r="D120" s="276"/>
      <c r="E120" s="18"/>
      <c r="F120" s="56">
        <f>G119</f>
        <v>2040000</v>
      </c>
      <c r="G120" s="15">
        <f t="shared" ref="G120" si="161">SUM(F120*$D120)</f>
        <v>0</v>
      </c>
      <c r="H120" s="18"/>
      <c r="I120" s="56">
        <f>J119</f>
        <v>3060000</v>
      </c>
      <c r="J120" s="15">
        <f t="shared" ref="J120" si="162">SUM(I120*$D120)</f>
        <v>0</v>
      </c>
      <c r="K120" s="18"/>
      <c r="L120" s="56">
        <f>M119</f>
        <v>20490000</v>
      </c>
      <c r="M120" s="15">
        <f t="shared" ref="M120" si="163">SUM(L120*$D120)</f>
        <v>0</v>
      </c>
      <c r="N120" s="18"/>
      <c r="O120" s="56">
        <f>P119</f>
        <v>25590000</v>
      </c>
      <c r="P120" s="15">
        <f t="shared" ref="P120" si="164">SUM(O120*$D120)</f>
        <v>0</v>
      </c>
    </row>
    <row r="121" spans="1:16" ht="15" customHeight="1">
      <c r="A121" s="24"/>
      <c r="B121" s="54" t="s">
        <v>649</v>
      </c>
      <c r="C121" s="58" t="s">
        <v>541</v>
      </c>
      <c r="D121" s="275"/>
      <c r="E121" s="18"/>
      <c r="F121" s="55">
        <v>1</v>
      </c>
      <c r="G121" s="56">
        <v>4750000</v>
      </c>
      <c r="H121" s="16"/>
      <c r="I121" s="55">
        <v>1</v>
      </c>
      <c r="J121" s="55">
        <v>7130000</v>
      </c>
      <c r="K121" s="18"/>
      <c r="L121" s="55">
        <v>1</v>
      </c>
      <c r="M121" s="55">
        <v>21390000</v>
      </c>
      <c r="N121" s="18"/>
      <c r="O121" s="55">
        <v>1</v>
      </c>
      <c r="P121" s="15">
        <f>SUM(G121,J121,M121)</f>
        <v>33270000</v>
      </c>
    </row>
    <row r="122" spans="1:16" ht="15" customHeight="1">
      <c r="A122" s="24"/>
      <c r="B122" s="54" t="s">
        <v>570</v>
      </c>
      <c r="C122" s="58" t="s">
        <v>543</v>
      </c>
      <c r="D122" s="276"/>
      <c r="E122" s="18"/>
      <c r="F122" s="56">
        <f>G121</f>
        <v>4750000</v>
      </c>
      <c r="G122" s="15">
        <f t="shared" ref="G122" si="165">SUM(F122*$D122)</f>
        <v>0</v>
      </c>
      <c r="H122" s="18"/>
      <c r="I122" s="56">
        <f>J121</f>
        <v>7130000</v>
      </c>
      <c r="J122" s="15">
        <f t="shared" ref="J122" si="166">SUM(I122*$D122)</f>
        <v>0</v>
      </c>
      <c r="K122" s="18"/>
      <c r="L122" s="56">
        <f>M121</f>
        <v>21390000</v>
      </c>
      <c r="M122" s="15">
        <f t="shared" ref="M122" si="167">SUM(L122*$D122)</f>
        <v>0</v>
      </c>
      <c r="N122" s="18"/>
      <c r="O122" s="56">
        <f>P121</f>
        <v>33270000</v>
      </c>
      <c r="P122" s="15">
        <f t="shared" ref="P122" si="168">SUM(O122*$D122)</f>
        <v>0</v>
      </c>
    </row>
    <row r="123" spans="1:16" s="41" customFormat="1" ht="27" customHeight="1">
      <c r="A123" s="69" t="s">
        <v>650</v>
      </c>
      <c r="B123" s="131" t="s">
        <v>651</v>
      </c>
      <c r="C123" s="61"/>
      <c r="D123" s="281"/>
      <c r="E123" s="117"/>
      <c r="F123" s="165"/>
      <c r="G123" s="170"/>
      <c r="H123" s="163"/>
      <c r="I123" s="165"/>
      <c r="J123" s="170"/>
      <c r="K123" s="117"/>
      <c r="L123" s="165"/>
      <c r="M123" s="170"/>
      <c r="N123" s="117"/>
      <c r="O123" s="165"/>
      <c r="P123" s="170"/>
    </row>
    <row r="124" spans="1:16" ht="15" customHeight="1">
      <c r="A124" s="24"/>
      <c r="B124" s="54" t="s">
        <v>652</v>
      </c>
      <c r="C124" s="58" t="s">
        <v>541</v>
      </c>
      <c r="D124" s="275"/>
      <c r="F124" s="55">
        <v>1</v>
      </c>
      <c r="G124" s="55">
        <v>70000</v>
      </c>
      <c r="H124" s="16"/>
      <c r="I124" s="55">
        <v>1</v>
      </c>
      <c r="J124" s="55">
        <v>100000</v>
      </c>
      <c r="K124" s="18"/>
      <c r="L124" s="55">
        <v>1</v>
      </c>
      <c r="M124" s="55">
        <v>1440000</v>
      </c>
      <c r="N124" s="18"/>
      <c r="O124" s="55">
        <v>1</v>
      </c>
      <c r="P124" s="15">
        <f>SUM(G124,J124,M124)</f>
        <v>1610000</v>
      </c>
    </row>
    <row r="125" spans="1:16" ht="15" customHeight="1">
      <c r="A125" s="24"/>
      <c r="B125" s="54" t="s">
        <v>568</v>
      </c>
      <c r="C125" s="58" t="s">
        <v>543</v>
      </c>
      <c r="D125" s="276"/>
      <c r="F125" s="56">
        <f>G124</f>
        <v>70000</v>
      </c>
      <c r="G125" s="15">
        <f t="shared" ref="G125" si="169">SUM(F125*$D125)</f>
        <v>0</v>
      </c>
      <c r="H125" s="18"/>
      <c r="I125" s="56">
        <f>J124</f>
        <v>100000</v>
      </c>
      <c r="J125" s="15">
        <f t="shared" ref="J125" si="170">SUM(I125*$D125)</f>
        <v>0</v>
      </c>
      <c r="K125" s="18"/>
      <c r="L125" s="56">
        <f>M124</f>
        <v>1440000</v>
      </c>
      <c r="M125" s="15">
        <f t="shared" ref="M125" si="171">SUM(L125*$D125)</f>
        <v>0</v>
      </c>
      <c r="N125" s="18"/>
      <c r="O125" s="56">
        <f>P124</f>
        <v>1610000</v>
      </c>
      <c r="P125" s="15">
        <f t="shared" ref="P125" si="172">SUM(O125*$D125)</f>
        <v>0</v>
      </c>
    </row>
    <row r="126" spans="1:16" s="41" customFormat="1" ht="27" customHeight="1">
      <c r="A126" s="69" t="s">
        <v>653</v>
      </c>
      <c r="B126" s="131" t="s">
        <v>654</v>
      </c>
      <c r="C126" s="61"/>
      <c r="D126" s="281"/>
      <c r="E126" s="117"/>
      <c r="F126" s="165"/>
      <c r="G126" s="170"/>
      <c r="H126" s="163"/>
      <c r="I126" s="165"/>
      <c r="J126" s="170"/>
      <c r="K126" s="117"/>
      <c r="L126" s="165"/>
      <c r="M126" s="170"/>
      <c r="N126" s="117"/>
      <c r="O126" s="165"/>
      <c r="P126" s="170"/>
    </row>
    <row r="127" spans="1:16" ht="15" customHeight="1">
      <c r="A127" s="24"/>
      <c r="B127" s="54" t="s">
        <v>655</v>
      </c>
      <c r="C127" s="58" t="s">
        <v>541</v>
      </c>
      <c r="D127" s="275"/>
      <c r="E127" s="18"/>
      <c r="F127" s="55">
        <v>1</v>
      </c>
      <c r="G127" s="56">
        <v>4530000</v>
      </c>
      <c r="H127" s="16"/>
      <c r="I127" s="55">
        <v>1</v>
      </c>
      <c r="J127" s="55">
        <v>3400000</v>
      </c>
      <c r="K127" s="18"/>
      <c r="L127" s="55">
        <v>1</v>
      </c>
      <c r="M127" s="55">
        <v>21510000</v>
      </c>
      <c r="N127" s="18"/>
      <c r="O127" s="55">
        <v>1</v>
      </c>
      <c r="P127" s="15">
        <f>SUM(G127,J127,M127)</f>
        <v>29440000</v>
      </c>
    </row>
    <row r="128" spans="1:16" ht="15" customHeight="1">
      <c r="A128" s="24"/>
      <c r="B128" s="54" t="s">
        <v>568</v>
      </c>
      <c r="C128" s="58" t="s">
        <v>543</v>
      </c>
      <c r="D128" s="276"/>
      <c r="E128" s="18"/>
      <c r="F128" s="56">
        <f>G127</f>
        <v>4530000</v>
      </c>
      <c r="G128" s="15">
        <f t="shared" ref="G128" si="173">SUM(F128*$D128)</f>
        <v>0</v>
      </c>
      <c r="H128" s="18"/>
      <c r="I128" s="56">
        <f>J127</f>
        <v>3400000</v>
      </c>
      <c r="J128" s="15">
        <f t="shared" ref="J128" si="174">SUM(I128*$D128)</f>
        <v>0</v>
      </c>
      <c r="K128" s="18"/>
      <c r="L128" s="56">
        <f>M127</f>
        <v>21510000</v>
      </c>
      <c r="M128" s="15">
        <f t="shared" ref="M128" si="175">SUM(L128*$D128)</f>
        <v>0</v>
      </c>
      <c r="N128" s="18"/>
      <c r="O128" s="56">
        <f>P127</f>
        <v>29440000</v>
      </c>
      <c r="P128" s="15">
        <f t="shared" ref="P128" si="176">SUM(O128*$D128)</f>
        <v>0</v>
      </c>
    </row>
    <row r="129" spans="1:16" ht="15" customHeight="1">
      <c r="A129" s="24"/>
      <c r="B129" s="54" t="s">
        <v>649</v>
      </c>
      <c r="C129" s="58" t="s">
        <v>541</v>
      </c>
      <c r="D129" s="275"/>
      <c r="E129" s="18"/>
      <c r="F129" s="55">
        <v>1</v>
      </c>
      <c r="G129" s="55">
        <v>1470000</v>
      </c>
      <c r="H129" s="16"/>
      <c r="I129" s="55">
        <v>1</v>
      </c>
      <c r="J129" s="55">
        <v>1130000</v>
      </c>
      <c r="K129" s="18"/>
      <c r="L129" s="55">
        <v>1</v>
      </c>
      <c r="M129" s="55">
        <v>18450000</v>
      </c>
      <c r="N129" s="18"/>
      <c r="O129" s="55">
        <v>1</v>
      </c>
      <c r="P129" s="15">
        <f>SUM(G129,J129,M129)</f>
        <v>21050000</v>
      </c>
    </row>
    <row r="130" spans="1:16" ht="15" customHeight="1">
      <c r="A130" s="24"/>
      <c r="B130" s="54" t="s">
        <v>570</v>
      </c>
      <c r="C130" s="58" t="s">
        <v>543</v>
      </c>
      <c r="D130" s="276"/>
      <c r="E130" s="18"/>
      <c r="F130" s="56">
        <f>G129</f>
        <v>1470000</v>
      </c>
      <c r="G130" s="15">
        <f t="shared" ref="G130" si="177">SUM(F130*$D130)</f>
        <v>0</v>
      </c>
      <c r="H130" s="18"/>
      <c r="I130" s="56">
        <f>J129</f>
        <v>1130000</v>
      </c>
      <c r="J130" s="15">
        <f t="shared" ref="J130" si="178">SUM(I130*$D130)</f>
        <v>0</v>
      </c>
      <c r="K130" s="18"/>
      <c r="L130" s="56">
        <f>M129</f>
        <v>18450000</v>
      </c>
      <c r="M130" s="15">
        <f t="shared" ref="M130" si="179">SUM(L130*$D130)</f>
        <v>0</v>
      </c>
      <c r="N130" s="18"/>
      <c r="O130" s="56">
        <f>P129</f>
        <v>21050000</v>
      </c>
      <c r="P130" s="15">
        <f t="shared" ref="P130" si="180">SUM(O130*$D130)</f>
        <v>0</v>
      </c>
    </row>
    <row r="131" spans="1:16" s="41" customFormat="1" ht="27" customHeight="1">
      <c r="A131" s="69" t="s">
        <v>656</v>
      </c>
      <c r="B131" s="131" t="s">
        <v>657</v>
      </c>
      <c r="C131" s="61"/>
      <c r="D131" s="281"/>
      <c r="E131" s="117"/>
      <c r="F131" s="165"/>
      <c r="G131" s="170"/>
      <c r="H131" s="163"/>
      <c r="I131" s="165"/>
      <c r="J131" s="170"/>
      <c r="K131" s="117"/>
      <c r="L131" s="165"/>
      <c r="M131" s="170"/>
      <c r="N131" s="117"/>
      <c r="O131" s="165"/>
      <c r="P131" s="170"/>
    </row>
    <row r="132" spans="1:16" s="18" customFormat="1" ht="30" customHeight="1">
      <c r="A132" s="24"/>
      <c r="B132" s="62" t="s">
        <v>658</v>
      </c>
      <c r="C132" s="58" t="s">
        <v>541</v>
      </c>
      <c r="D132" s="275"/>
      <c r="E132" s="1"/>
      <c r="F132" s="55">
        <v>1</v>
      </c>
      <c r="G132" s="55">
        <v>1130000</v>
      </c>
      <c r="H132" s="16"/>
      <c r="I132" s="55">
        <v>1</v>
      </c>
      <c r="J132" s="55">
        <v>1700000</v>
      </c>
      <c r="L132" s="55">
        <v>1</v>
      </c>
      <c r="M132" s="55">
        <v>16410000</v>
      </c>
      <c r="O132" s="55">
        <v>1</v>
      </c>
      <c r="P132" s="15">
        <f>SUM(G132,J132,M132)</f>
        <v>19240000</v>
      </c>
    </row>
    <row r="133" spans="1:16" s="18" customFormat="1" ht="15" customHeight="1">
      <c r="A133" s="24"/>
      <c r="B133" s="54" t="s">
        <v>568</v>
      </c>
      <c r="C133" s="58" t="s">
        <v>543</v>
      </c>
      <c r="D133" s="276"/>
      <c r="E133" s="1"/>
      <c r="F133" s="56">
        <f>G132</f>
        <v>1130000</v>
      </c>
      <c r="G133" s="15">
        <f t="shared" ref="G133" si="181">SUM(F133*$D133)</f>
        <v>0</v>
      </c>
      <c r="I133" s="56">
        <f>J132</f>
        <v>1700000</v>
      </c>
      <c r="J133" s="15">
        <f t="shared" ref="J133" si="182">SUM(I133*$D133)</f>
        <v>0</v>
      </c>
      <c r="L133" s="56">
        <f>M132</f>
        <v>16410000</v>
      </c>
      <c r="M133" s="15">
        <f t="shared" ref="M133" si="183">SUM(L133*$D133)</f>
        <v>0</v>
      </c>
      <c r="O133" s="56">
        <f>P132</f>
        <v>19240000</v>
      </c>
      <c r="P133" s="15">
        <f t="shared" ref="P133" si="184">SUM(O133*$D133)</f>
        <v>0</v>
      </c>
    </row>
    <row r="134" spans="1:16" s="41" customFormat="1" ht="27" customHeight="1">
      <c r="A134" s="69" t="s">
        <v>659</v>
      </c>
      <c r="B134" s="131" t="s">
        <v>660</v>
      </c>
      <c r="C134" s="61"/>
      <c r="D134" s="281"/>
      <c r="E134" s="117"/>
      <c r="F134" s="165"/>
      <c r="G134" s="170"/>
      <c r="H134" s="163"/>
      <c r="I134" s="165"/>
      <c r="J134" s="170"/>
      <c r="K134" s="117"/>
      <c r="L134" s="165"/>
      <c r="M134" s="170"/>
      <c r="N134" s="117"/>
      <c r="O134" s="165"/>
      <c r="P134" s="170"/>
    </row>
    <row r="135" spans="1:16" s="18" customFormat="1" ht="30" customHeight="1">
      <c r="A135" s="24"/>
      <c r="B135" s="62" t="s">
        <v>661</v>
      </c>
      <c r="C135" s="58" t="s">
        <v>541</v>
      </c>
      <c r="D135" s="275"/>
      <c r="E135" s="1"/>
      <c r="F135" s="55">
        <v>1</v>
      </c>
      <c r="G135" s="55">
        <v>2830000</v>
      </c>
      <c r="H135" s="16"/>
      <c r="I135" s="55">
        <v>1</v>
      </c>
      <c r="J135" s="55">
        <v>2120000</v>
      </c>
      <c r="L135" s="55">
        <v>1</v>
      </c>
      <c r="M135" s="55">
        <v>23350000</v>
      </c>
      <c r="O135" s="55">
        <v>1</v>
      </c>
      <c r="P135" s="15">
        <f>SUM(G135,J135,M135)</f>
        <v>28300000</v>
      </c>
    </row>
    <row r="136" spans="1:16" s="18" customFormat="1" ht="15" customHeight="1">
      <c r="A136" s="24"/>
      <c r="B136" s="54" t="s">
        <v>568</v>
      </c>
      <c r="C136" s="58" t="s">
        <v>543</v>
      </c>
      <c r="D136" s="276"/>
      <c r="E136" s="1"/>
      <c r="F136" s="56">
        <f>G135</f>
        <v>2830000</v>
      </c>
      <c r="G136" s="15">
        <f t="shared" ref="G136" si="185">SUM(F136*$D136)</f>
        <v>0</v>
      </c>
      <c r="I136" s="56">
        <f>J135</f>
        <v>2120000</v>
      </c>
      <c r="J136" s="15">
        <f t="shared" ref="J136" si="186">SUM(I136*$D136)</f>
        <v>0</v>
      </c>
      <c r="L136" s="56">
        <f>M135</f>
        <v>23350000</v>
      </c>
      <c r="M136" s="15">
        <f t="shared" ref="M136" si="187">SUM(L136*$D136)</f>
        <v>0</v>
      </c>
      <c r="O136" s="56">
        <f>P135</f>
        <v>28300000</v>
      </c>
      <c r="P136" s="15">
        <f t="shared" ref="P136" si="188">SUM(O136*$D136)</f>
        <v>0</v>
      </c>
    </row>
    <row r="137" spans="1:16" s="41" customFormat="1" ht="27" customHeight="1">
      <c r="A137" s="69" t="s">
        <v>662</v>
      </c>
      <c r="B137" s="131" t="s">
        <v>663</v>
      </c>
      <c r="C137" s="61"/>
      <c r="D137" s="281"/>
      <c r="E137" s="117"/>
      <c r="F137" s="165"/>
      <c r="G137" s="170"/>
      <c r="H137" s="163"/>
      <c r="I137" s="165"/>
      <c r="J137" s="170"/>
      <c r="K137" s="117"/>
      <c r="L137" s="165"/>
      <c r="M137" s="170"/>
      <c r="N137" s="117"/>
      <c r="O137" s="165"/>
      <c r="P137" s="170"/>
    </row>
    <row r="138" spans="1:16" s="18" customFormat="1" ht="15" customHeight="1">
      <c r="A138" s="24"/>
      <c r="B138" s="62" t="s">
        <v>664</v>
      </c>
      <c r="C138" s="58" t="s">
        <v>541</v>
      </c>
      <c r="D138" s="275"/>
      <c r="E138" s="1"/>
      <c r="F138" s="55">
        <v>1</v>
      </c>
      <c r="G138" s="55">
        <v>1700000</v>
      </c>
      <c r="H138" s="16"/>
      <c r="I138" s="55">
        <v>0</v>
      </c>
      <c r="J138" s="55">
        <v>0</v>
      </c>
      <c r="L138" s="55">
        <v>0</v>
      </c>
      <c r="M138" s="55">
        <v>0</v>
      </c>
      <c r="O138" s="55">
        <v>1</v>
      </c>
      <c r="P138" s="15">
        <f>SUM(G138,J138,M138)</f>
        <v>1700000</v>
      </c>
    </row>
    <row r="139" spans="1:16" s="18" customFormat="1" ht="15" customHeight="1">
      <c r="A139" s="24"/>
      <c r="B139" s="54" t="s">
        <v>568</v>
      </c>
      <c r="C139" s="58" t="s">
        <v>543</v>
      </c>
      <c r="D139" s="276"/>
      <c r="E139" s="1"/>
      <c r="F139" s="56">
        <f>G138</f>
        <v>1700000</v>
      </c>
      <c r="G139" s="15">
        <f t="shared" ref="G139" si="189">SUM(F139*$D139)</f>
        <v>0</v>
      </c>
      <c r="I139" s="56">
        <f>J138</f>
        <v>0</v>
      </c>
      <c r="J139" s="15">
        <f t="shared" ref="J139" si="190">SUM(I139*$D139)</f>
        <v>0</v>
      </c>
      <c r="L139" s="56">
        <f>M138</f>
        <v>0</v>
      </c>
      <c r="M139" s="15">
        <f t="shared" ref="M139" si="191">SUM(L139*$D139)</f>
        <v>0</v>
      </c>
      <c r="O139" s="56">
        <f>P138</f>
        <v>1700000</v>
      </c>
      <c r="P139" s="15">
        <f t="shared" ref="P139" si="192">SUM(O139*$D139)</f>
        <v>0</v>
      </c>
    </row>
    <row r="140" spans="1:16" s="41" customFormat="1" ht="27" customHeight="1">
      <c r="A140" s="69" t="s">
        <v>665</v>
      </c>
      <c r="B140" s="131" t="s">
        <v>666</v>
      </c>
      <c r="C140" s="61"/>
      <c r="D140" s="281"/>
      <c r="E140" s="117"/>
      <c r="F140" s="165"/>
      <c r="G140" s="170"/>
      <c r="H140" s="163"/>
      <c r="I140" s="165"/>
      <c r="J140" s="170"/>
      <c r="K140" s="117"/>
      <c r="L140" s="165"/>
      <c r="M140" s="170"/>
      <c r="N140" s="117"/>
      <c r="O140" s="165"/>
      <c r="P140" s="170"/>
    </row>
    <row r="141" spans="1:16" s="18" customFormat="1" ht="15" customHeight="1">
      <c r="A141" s="24"/>
      <c r="B141" s="62" t="s">
        <v>667</v>
      </c>
      <c r="C141" s="58" t="s">
        <v>541</v>
      </c>
      <c r="D141" s="275"/>
      <c r="E141" s="1"/>
      <c r="F141" s="55">
        <v>1</v>
      </c>
      <c r="G141" s="55">
        <v>11320000</v>
      </c>
      <c r="H141" s="16"/>
      <c r="I141" s="55">
        <v>1</v>
      </c>
      <c r="J141" s="55">
        <v>11320000</v>
      </c>
      <c r="L141" s="55">
        <v>1</v>
      </c>
      <c r="M141" s="55">
        <v>67920000</v>
      </c>
      <c r="O141" s="55">
        <v>1</v>
      </c>
      <c r="P141" s="15">
        <f>SUM(G141,J141,M141)</f>
        <v>90560000</v>
      </c>
    </row>
    <row r="142" spans="1:16" s="18" customFormat="1" ht="15" customHeight="1">
      <c r="A142" s="24"/>
      <c r="B142" s="54" t="s">
        <v>568</v>
      </c>
      <c r="C142" s="58" t="s">
        <v>543</v>
      </c>
      <c r="D142" s="276"/>
      <c r="E142" s="1"/>
      <c r="F142" s="56">
        <f>G141</f>
        <v>11320000</v>
      </c>
      <c r="G142" s="15">
        <f t="shared" ref="G142" si="193">SUM(F142*$D142)</f>
        <v>0</v>
      </c>
      <c r="I142" s="56">
        <f>J141</f>
        <v>11320000</v>
      </c>
      <c r="J142" s="15">
        <f t="shared" ref="J142" si="194">SUM(I142*$D142)</f>
        <v>0</v>
      </c>
      <c r="L142" s="56">
        <f>M141</f>
        <v>67920000</v>
      </c>
      <c r="M142" s="15">
        <f t="shared" ref="M142" si="195">SUM(L142*$D142)</f>
        <v>0</v>
      </c>
      <c r="O142" s="56">
        <f>P141</f>
        <v>90560000</v>
      </c>
      <c r="P142" s="15">
        <f t="shared" ref="P142" si="196">SUM(O142*$D142)</f>
        <v>0</v>
      </c>
    </row>
    <row r="143" spans="1:16" s="41" customFormat="1" ht="27" customHeight="1">
      <c r="A143" s="69" t="s">
        <v>668</v>
      </c>
      <c r="B143" s="131" t="s">
        <v>669</v>
      </c>
      <c r="C143" s="61"/>
      <c r="D143" s="281"/>
      <c r="E143" s="117"/>
      <c r="F143" s="165"/>
      <c r="G143" s="170"/>
      <c r="H143" s="163"/>
      <c r="I143" s="165"/>
      <c r="J143" s="170"/>
      <c r="K143" s="117"/>
      <c r="L143" s="165"/>
      <c r="M143" s="170"/>
      <c r="N143" s="117"/>
      <c r="O143" s="165"/>
      <c r="P143" s="170"/>
    </row>
    <row r="144" spans="1:16" s="18" customFormat="1" ht="15" customHeight="1">
      <c r="A144" s="24"/>
      <c r="B144" s="62" t="s">
        <v>670</v>
      </c>
      <c r="C144" s="58" t="s">
        <v>541</v>
      </c>
      <c r="D144" s="275"/>
      <c r="E144" s="1"/>
      <c r="F144" s="55">
        <v>0</v>
      </c>
      <c r="G144" s="55">
        <v>0</v>
      </c>
      <c r="H144" s="16"/>
      <c r="I144" s="55">
        <v>0</v>
      </c>
      <c r="J144" s="55">
        <v>0</v>
      </c>
      <c r="L144" s="55">
        <v>1</v>
      </c>
      <c r="M144" s="55">
        <v>22640000</v>
      </c>
      <c r="O144" s="55">
        <v>1</v>
      </c>
      <c r="P144" s="15">
        <f>SUM(G144,J144,M144)</f>
        <v>22640000</v>
      </c>
    </row>
    <row r="145" spans="1:16" s="18" customFormat="1" ht="15" customHeight="1">
      <c r="A145" s="24"/>
      <c r="B145" s="54" t="s">
        <v>568</v>
      </c>
      <c r="C145" s="58" t="s">
        <v>543</v>
      </c>
      <c r="D145" s="276"/>
      <c r="E145" s="1"/>
      <c r="F145" s="56">
        <f>G144</f>
        <v>0</v>
      </c>
      <c r="G145" s="15">
        <f t="shared" ref="G145" si="197">SUM(F145*$D145)</f>
        <v>0</v>
      </c>
      <c r="I145" s="56">
        <f>J144</f>
        <v>0</v>
      </c>
      <c r="J145" s="15">
        <f t="shared" ref="J145" si="198">SUM(I145*$D145)</f>
        <v>0</v>
      </c>
      <c r="L145" s="56">
        <f>M144</f>
        <v>22640000</v>
      </c>
      <c r="M145" s="15">
        <f t="shared" ref="M145" si="199">SUM(L145*$D145)</f>
        <v>0</v>
      </c>
      <c r="O145" s="56">
        <f>P144</f>
        <v>22640000</v>
      </c>
      <c r="P145" s="15">
        <f t="shared" ref="P145" si="200">SUM(O145*$D145)</f>
        <v>0</v>
      </c>
    </row>
    <row r="146" spans="1:16" s="41" customFormat="1" ht="27" customHeight="1">
      <c r="A146" s="69" t="s">
        <v>671</v>
      </c>
      <c r="B146" s="131" t="s">
        <v>672</v>
      </c>
      <c r="C146" s="61"/>
      <c r="D146" s="281"/>
      <c r="E146" s="117"/>
      <c r="F146" s="165"/>
      <c r="G146" s="170"/>
      <c r="H146" s="163"/>
      <c r="I146" s="165"/>
      <c r="J146" s="170"/>
      <c r="K146" s="117"/>
      <c r="L146" s="165"/>
      <c r="M146" s="170"/>
      <c r="N146" s="117"/>
      <c r="O146" s="165"/>
      <c r="P146" s="170"/>
    </row>
    <row r="147" spans="1:16" s="18" customFormat="1" ht="27" customHeight="1">
      <c r="A147" s="24"/>
      <c r="B147" s="58" t="s">
        <v>673</v>
      </c>
      <c r="C147" s="58" t="s">
        <v>541</v>
      </c>
      <c r="D147" s="275"/>
      <c r="E147" s="1"/>
      <c r="F147" s="55">
        <v>1</v>
      </c>
      <c r="G147" s="55">
        <v>6790000</v>
      </c>
      <c r="H147" s="16"/>
      <c r="I147" s="55">
        <v>0</v>
      </c>
      <c r="J147" s="55">
        <v>0</v>
      </c>
      <c r="L147" s="55">
        <v>0</v>
      </c>
      <c r="M147" s="55">
        <v>0</v>
      </c>
      <c r="O147" s="55">
        <v>1</v>
      </c>
      <c r="P147" s="15">
        <f>SUM(G147,J147,M147)</f>
        <v>6790000</v>
      </c>
    </row>
    <row r="148" spans="1:16" s="18" customFormat="1" ht="15" customHeight="1">
      <c r="A148" s="24"/>
      <c r="B148" s="54" t="s">
        <v>568</v>
      </c>
      <c r="C148" s="58" t="s">
        <v>543</v>
      </c>
      <c r="D148" s="276"/>
      <c r="E148" s="1"/>
      <c r="F148" s="56">
        <f>G147</f>
        <v>6790000</v>
      </c>
      <c r="G148" s="15">
        <f t="shared" ref="G148" si="201">SUM(F148*$D148)</f>
        <v>0</v>
      </c>
      <c r="I148" s="56">
        <f>J147</f>
        <v>0</v>
      </c>
      <c r="J148" s="15">
        <f t="shared" ref="J148" si="202">SUM(I148*$D148)</f>
        <v>0</v>
      </c>
      <c r="L148" s="56">
        <f>M147</f>
        <v>0</v>
      </c>
      <c r="M148" s="15">
        <f t="shared" ref="M148" si="203">SUM(L148*$D148)</f>
        <v>0</v>
      </c>
      <c r="O148" s="56">
        <f>P147</f>
        <v>6790000</v>
      </c>
      <c r="P148" s="15">
        <f t="shared" ref="P148" si="204">SUM(O148*$D148)</f>
        <v>0</v>
      </c>
    </row>
    <row r="149" spans="1:16" ht="39.950000000000003" customHeight="1">
      <c r="A149" s="69" t="s">
        <v>674</v>
      </c>
      <c r="B149" s="131" t="s">
        <v>675</v>
      </c>
      <c r="C149" s="12"/>
      <c r="D149" s="275"/>
      <c r="F149" s="79"/>
      <c r="G149" s="79"/>
      <c r="H149" s="18"/>
      <c r="I149" s="79"/>
      <c r="J149" s="79"/>
      <c r="K149" s="18"/>
      <c r="L149" s="79"/>
      <c r="M149" s="79"/>
      <c r="N149" s="18"/>
      <c r="O149" s="79"/>
      <c r="P149" s="79"/>
    </row>
    <row r="150" spans="1:16" ht="15" customHeight="1">
      <c r="A150" s="24"/>
      <c r="B150" s="54" t="s">
        <v>598</v>
      </c>
      <c r="C150" s="12" t="s">
        <v>541</v>
      </c>
      <c r="D150" s="275"/>
      <c r="F150" s="55">
        <v>1</v>
      </c>
      <c r="G150" s="15">
        <v>5660000</v>
      </c>
      <c r="H150" s="18"/>
      <c r="I150" s="55">
        <v>1</v>
      </c>
      <c r="J150" s="15">
        <v>11320000</v>
      </c>
      <c r="K150" s="18"/>
      <c r="L150" s="55">
        <v>1</v>
      </c>
      <c r="M150" s="15">
        <v>22640000</v>
      </c>
      <c r="N150" s="18"/>
      <c r="O150" s="55">
        <v>1</v>
      </c>
      <c r="P150" s="15">
        <f>SUM(G150,J150,M150)</f>
        <v>39620000</v>
      </c>
    </row>
    <row r="151" spans="1:16" ht="15" customHeight="1">
      <c r="A151" s="24"/>
      <c r="B151" s="54" t="s">
        <v>676</v>
      </c>
      <c r="C151" s="12" t="s">
        <v>543</v>
      </c>
      <c r="D151" s="276"/>
      <c r="F151" s="56">
        <f>G150</f>
        <v>5660000</v>
      </c>
      <c r="G151" s="15">
        <f t="shared" ref="G151" si="205">SUM(F151*$D151)</f>
        <v>0</v>
      </c>
      <c r="H151" s="18"/>
      <c r="I151" s="56">
        <f>J150</f>
        <v>11320000</v>
      </c>
      <c r="J151" s="15">
        <f t="shared" ref="J151" si="206">SUM(I151*$D151)</f>
        <v>0</v>
      </c>
      <c r="K151" s="18"/>
      <c r="L151" s="56">
        <f>M150</f>
        <v>22640000</v>
      </c>
      <c r="M151" s="15">
        <f t="shared" ref="M151" si="207">SUM(L151*$D151)</f>
        <v>0</v>
      </c>
      <c r="N151" s="18"/>
      <c r="O151" s="56">
        <f>P150</f>
        <v>39620000</v>
      </c>
      <c r="P151" s="15">
        <f t="shared" ref="P151" si="208">SUM(O151*$D151)</f>
        <v>0</v>
      </c>
    </row>
    <row r="152" spans="1:16" ht="15" customHeight="1">
      <c r="A152" s="24"/>
      <c r="B152" s="54"/>
      <c r="C152" s="12"/>
      <c r="D152" s="276"/>
      <c r="F152" s="56"/>
      <c r="G152" s="15"/>
      <c r="H152" s="18"/>
      <c r="I152" s="56"/>
      <c r="J152" s="15"/>
      <c r="K152" s="18"/>
      <c r="L152" s="56"/>
      <c r="M152" s="15"/>
      <c r="N152" s="18"/>
      <c r="O152" s="56"/>
      <c r="P152" s="15"/>
    </row>
    <row r="153" spans="1:16" ht="67.5" customHeight="1">
      <c r="A153" s="69" t="s">
        <v>677</v>
      </c>
      <c r="B153" s="131" t="s">
        <v>678</v>
      </c>
      <c r="C153" s="12"/>
      <c r="D153" s="275"/>
      <c r="F153" s="79"/>
      <c r="G153" s="79"/>
      <c r="H153" s="18"/>
      <c r="I153" s="79"/>
      <c r="J153" s="79"/>
      <c r="K153" s="18"/>
      <c r="L153" s="79"/>
      <c r="M153" s="79"/>
      <c r="N153" s="18"/>
      <c r="O153" s="79"/>
      <c r="P153" s="79"/>
    </row>
    <row r="154" spans="1:16" ht="15" customHeight="1">
      <c r="A154" s="24"/>
      <c r="B154" s="54" t="s">
        <v>679</v>
      </c>
      <c r="C154" s="12" t="s">
        <v>541</v>
      </c>
      <c r="D154" s="275"/>
      <c r="F154" s="55">
        <v>0</v>
      </c>
      <c r="G154" s="15">
        <v>0</v>
      </c>
      <c r="H154" s="18"/>
      <c r="I154" s="55">
        <v>0</v>
      </c>
      <c r="J154" s="15">
        <v>0</v>
      </c>
      <c r="K154" s="18"/>
      <c r="L154" s="55">
        <v>1</v>
      </c>
      <c r="M154" s="15">
        <v>2260000</v>
      </c>
      <c r="N154" s="18"/>
      <c r="O154" s="55">
        <v>1</v>
      </c>
      <c r="P154" s="15">
        <f>SUM(G154,J154,M154)</f>
        <v>2260000</v>
      </c>
    </row>
    <row r="155" spans="1:16" ht="15" customHeight="1">
      <c r="A155" s="24"/>
      <c r="B155" s="54" t="s">
        <v>676</v>
      </c>
      <c r="C155" s="12" t="s">
        <v>543</v>
      </c>
      <c r="D155" s="276"/>
      <c r="F155" s="56">
        <f>G154</f>
        <v>0</v>
      </c>
      <c r="G155" s="15">
        <f t="shared" ref="G155" si="209">SUM(F155*$D155)</f>
        <v>0</v>
      </c>
      <c r="H155" s="18"/>
      <c r="I155" s="56">
        <f>J154</f>
        <v>0</v>
      </c>
      <c r="J155" s="15">
        <f t="shared" ref="J155" si="210">SUM(I155*$D155)</f>
        <v>0</v>
      </c>
      <c r="K155" s="18"/>
      <c r="L155" s="56">
        <f>M154</f>
        <v>2260000</v>
      </c>
      <c r="M155" s="15">
        <f t="shared" ref="M155" si="211">SUM(L155*$D155)</f>
        <v>0</v>
      </c>
      <c r="N155" s="18"/>
      <c r="O155" s="56">
        <f>P154</f>
        <v>2260000</v>
      </c>
      <c r="P155" s="15">
        <f t="shared" ref="P155" si="212">SUM(O155*$D155)</f>
        <v>0</v>
      </c>
    </row>
    <row r="156" spans="1:16" ht="28.5" customHeight="1">
      <c r="A156" s="69" t="s">
        <v>680</v>
      </c>
      <c r="B156" s="131" t="s">
        <v>681</v>
      </c>
      <c r="C156" s="12"/>
      <c r="D156" s="275"/>
      <c r="F156" s="79"/>
      <c r="G156" s="79"/>
      <c r="H156" s="18"/>
      <c r="I156" s="79"/>
      <c r="J156" s="79"/>
      <c r="K156" s="18"/>
      <c r="L156" s="79"/>
      <c r="M156" s="79"/>
      <c r="N156" s="18"/>
      <c r="O156" s="79"/>
      <c r="P156" s="79"/>
    </row>
    <row r="157" spans="1:16" ht="15" customHeight="1">
      <c r="A157" s="24"/>
      <c r="B157" s="54" t="s">
        <v>602</v>
      </c>
      <c r="C157" s="12" t="s">
        <v>541</v>
      </c>
      <c r="D157" s="275"/>
      <c r="F157" s="55">
        <v>1</v>
      </c>
      <c r="G157" s="15">
        <v>16980000</v>
      </c>
      <c r="H157" s="18"/>
      <c r="I157" s="55">
        <v>1</v>
      </c>
      <c r="J157" s="15">
        <v>33960000</v>
      </c>
      <c r="K157" s="18"/>
      <c r="L157" s="55">
        <v>1</v>
      </c>
      <c r="M157" s="15">
        <v>67920000</v>
      </c>
      <c r="N157" s="18"/>
      <c r="O157" s="55">
        <v>1</v>
      </c>
      <c r="P157" s="15">
        <f>SUM(G157,J157,M157)</f>
        <v>118860000</v>
      </c>
    </row>
    <row r="158" spans="1:16" ht="15" customHeight="1">
      <c r="A158" s="24"/>
      <c r="B158" s="54" t="s">
        <v>603</v>
      </c>
      <c r="C158" s="12" t="s">
        <v>543</v>
      </c>
      <c r="D158" s="276"/>
      <c r="F158" s="56">
        <f>G157</f>
        <v>16980000</v>
      </c>
      <c r="G158" s="15">
        <f>SUM(F158*$D158)</f>
        <v>0</v>
      </c>
      <c r="H158" s="18"/>
      <c r="I158" s="56">
        <f>J157</f>
        <v>33960000</v>
      </c>
      <c r="J158" s="15">
        <f>SUM(I158*$D158)</f>
        <v>0</v>
      </c>
      <c r="K158" s="18"/>
      <c r="L158" s="56">
        <f>M157</f>
        <v>67920000</v>
      </c>
      <c r="M158" s="15">
        <f>SUM(L158*$D158)</f>
        <v>0</v>
      </c>
      <c r="N158" s="18"/>
      <c r="O158" s="56">
        <f>P157</f>
        <v>118860000</v>
      </c>
      <c r="P158" s="15">
        <f>SUM(O158*$D158)</f>
        <v>0</v>
      </c>
    </row>
    <row r="159" spans="1:16" ht="15" customHeight="1" thickBot="1">
      <c r="A159" s="24"/>
      <c r="B159" s="54"/>
      <c r="C159" s="12"/>
      <c r="D159" s="276"/>
      <c r="F159" s="56"/>
      <c r="G159" s="15"/>
      <c r="H159" s="18"/>
      <c r="I159" s="56"/>
      <c r="J159" s="15"/>
      <c r="K159" s="18"/>
      <c r="L159" s="56"/>
      <c r="M159" s="15"/>
      <c r="N159" s="18"/>
      <c r="O159" s="56"/>
      <c r="P159" s="15"/>
    </row>
    <row r="160" spans="1:16" ht="27" customHeight="1" thickBot="1">
      <c r="A160" s="348" t="s">
        <v>682</v>
      </c>
      <c r="B160" s="347"/>
      <c r="C160" s="347"/>
      <c r="D160" s="349"/>
      <c r="F160" s="383"/>
      <c r="G160" s="372">
        <f>SUM(G5:G159)</f>
        <v>1075049250</v>
      </c>
      <c r="I160" s="383"/>
      <c r="J160" s="372">
        <f>SUM(J5:J159)</f>
        <v>445132750</v>
      </c>
      <c r="L160" s="383"/>
      <c r="M160" s="372">
        <f>SUM(M5:M159)</f>
        <v>917949250</v>
      </c>
      <c r="O160" s="383"/>
      <c r="P160" s="372">
        <f>SUM(P5:P159)</f>
        <v>2438131250</v>
      </c>
    </row>
    <row r="161" spans="6:16">
      <c r="F161" s="36"/>
      <c r="G161" s="23"/>
    </row>
    <row r="162" spans="6:16">
      <c r="F162" s="36"/>
      <c r="G162" s="23"/>
      <c r="P162" s="315"/>
    </row>
    <row r="163" spans="6:16">
      <c r="F163" s="36"/>
      <c r="G163" s="23"/>
      <c r="P163" s="315"/>
    </row>
    <row r="164" spans="6:16">
      <c r="F164" s="36"/>
      <c r="G164" s="23"/>
      <c r="P164" s="315"/>
    </row>
    <row r="165" spans="6:16">
      <c r="F165" s="36"/>
      <c r="G165" s="23"/>
    </row>
    <row r="166" spans="6:16">
      <c r="F166" s="36"/>
      <c r="G166" s="23"/>
    </row>
    <row r="167" spans="6:16">
      <c r="F167" s="36"/>
      <c r="G167" s="23"/>
    </row>
  </sheetData>
  <sheetProtection selectLockedCells="1"/>
  <mergeCells count="8">
    <mergeCell ref="O2:P2"/>
    <mergeCell ref="A160:D160"/>
    <mergeCell ref="F2:G2"/>
    <mergeCell ref="I2:J2"/>
    <mergeCell ref="L2:M2"/>
    <mergeCell ref="A2:A3"/>
    <mergeCell ref="B2:B3"/>
    <mergeCell ref="C2:C3"/>
  </mergeCells>
  <printOptions gridLines="1"/>
  <pageMargins left="0.70866141732283505" right="0.70866141732283505" top="0.74803149606299202" bottom="0.74803149606299202" header="0.118110236220472" footer="0.118110236220472"/>
  <pageSetup paperSize="9" scale="55"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tabColor rgb="FF99CC00"/>
  </sheetPr>
  <dimension ref="A1:Q26"/>
  <sheetViews>
    <sheetView zoomScale="80" zoomScaleNormal="80" zoomScalePageLayoutView="85" workbookViewId="0">
      <pane ySplit="3" topLeftCell="A11" activePane="bottomLeft" state="frozen"/>
      <selection pane="bottomLeft" activeCell="D5" sqref="D5"/>
    </sheetView>
  </sheetViews>
  <sheetFormatPr defaultColWidth="8.85546875" defaultRowHeight="11.25"/>
  <cols>
    <col min="1" max="1" width="9.7109375" style="1" customWidth="1"/>
    <col min="2" max="2" width="49.7109375" style="1" customWidth="1"/>
    <col min="3" max="3" width="21.8554687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E3" s="122"/>
      <c r="F3" s="67" t="s">
        <v>113</v>
      </c>
      <c r="G3" s="67" t="s">
        <v>38</v>
      </c>
      <c r="I3" s="67" t="s">
        <v>113</v>
      </c>
      <c r="J3" s="67" t="s">
        <v>38</v>
      </c>
      <c r="L3" s="67" t="s">
        <v>113</v>
      </c>
      <c r="M3" s="67" t="s">
        <v>38</v>
      </c>
      <c r="O3" s="67" t="s">
        <v>113</v>
      </c>
      <c r="P3" s="67" t="s">
        <v>38</v>
      </c>
    </row>
    <row r="4" spans="1:17" ht="30" customHeight="1" thickBot="1">
      <c r="A4" s="92" t="s">
        <v>74</v>
      </c>
      <c r="B4" s="93" t="s">
        <v>683</v>
      </c>
      <c r="C4" s="94"/>
      <c r="D4" s="231"/>
      <c r="E4" s="11"/>
      <c r="F4" s="74"/>
      <c r="G4" s="73"/>
      <c r="H4" s="11"/>
      <c r="I4" s="367"/>
      <c r="J4" s="368"/>
      <c r="L4" s="367"/>
      <c r="M4" s="368"/>
      <c r="O4" s="367"/>
      <c r="P4" s="368"/>
    </row>
    <row r="5" spans="1:17" ht="15" customHeight="1">
      <c r="A5" s="84"/>
      <c r="B5" s="83"/>
      <c r="C5" s="49"/>
      <c r="D5" s="282"/>
      <c r="F5" s="216"/>
      <c r="G5" s="216"/>
      <c r="H5" s="11"/>
      <c r="I5" s="216"/>
      <c r="J5" s="216"/>
      <c r="K5" s="18"/>
      <c r="L5" s="216"/>
      <c r="M5" s="216"/>
      <c r="N5" s="18"/>
      <c r="O5" s="216"/>
      <c r="P5" s="216"/>
    </row>
    <row r="6" spans="1:17" ht="45" customHeight="1">
      <c r="A6" s="22" t="s">
        <v>684</v>
      </c>
      <c r="B6" s="43" t="s">
        <v>685</v>
      </c>
      <c r="C6" s="79"/>
      <c r="D6" s="283"/>
      <c r="F6" s="79"/>
      <c r="G6" s="79"/>
      <c r="H6" s="18"/>
      <c r="I6" s="79"/>
      <c r="J6" s="79"/>
      <c r="K6" s="18"/>
      <c r="L6" s="79"/>
      <c r="M6" s="79"/>
      <c r="N6" s="18"/>
      <c r="O6" s="79"/>
      <c r="P6" s="79"/>
    </row>
    <row r="7" spans="1:17" ht="15" customHeight="1">
      <c r="A7" s="22"/>
      <c r="B7" s="42" t="s">
        <v>686</v>
      </c>
      <c r="C7" s="58" t="s">
        <v>121</v>
      </c>
      <c r="D7" s="266"/>
      <c r="E7" s="16"/>
      <c r="F7" s="55">
        <v>6</v>
      </c>
      <c r="G7" s="15">
        <f t="shared" ref="G7:G17" si="0">SUM(F7*$D7)</f>
        <v>0</v>
      </c>
      <c r="H7" s="16"/>
      <c r="I7" s="55">
        <v>0</v>
      </c>
      <c r="J7" s="15">
        <f t="shared" ref="J7:J17" si="1">SUM(I7*$D7)</f>
        <v>0</v>
      </c>
      <c r="K7" s="18"/>
      <c r="L7" s="55">
        <v>0</v>
      </c>
      <c r="M7" s="15">
        <f t="shared" ref="M7:M17" si="2">SUM(L7*$D7)</f>
        <v>0</v>
      </c>
      <c r="N7" s="18"/>
      <c r="O7" s="55">
        <f>SUM(F7,I7,L7)</f>
        <v>6</v>
      </c>
      <c r="P7" s="15">
        <f t="shared" ref="P7:P17" si="3">SUM(O7*$D7)</f>
        <v>0</v>
      </c>
    </row>
    <row r="8" spans="1:17" ht="15" customHeight="1">
      <c r="A8" s="22"/>
      <c r="B8" s="42" t="s">
        <v>687</v>
      </c>
      <c r="C8" s="58" t="s">
        <v>121</v>
      </c>
      <c r="D8" s="266"/>
      <c r="E8" s="16"/>
      <c r="F8" s="55">
        <v>0</v>
      </c>
      <c r="G8" s="15">
        <f t="shared" si="0"/>
        <v>0</v>
      </c>
      <c r="H8" s="16"/>
      <c r="I8" s="55">
        <v>9</v>
      </c>
      <c r="J8" s="15">
        <f t="shared" si="1"/>
        <v>0</v>
      </c>
      <c r="K8" s="18"/>
      <c r="L8" s="55">
        <v>51</v>
      </c>
      <c r="M8" s="15">
        <f t="shared" si="2"/>
        <v>0</v>
      </c>
      <c r="N8" s="18"/>
      <c r="O8" s="55">
        <f>SUM(F8,I8,L8)</f>
        <v>60</v>
      </c>
      <c r="P8" s="15">
        <f t="shared" si="3"/>
        <v>0</v>
      </c>
    </row>
    <row r="9" spans="1:17" ht="60" customHeight="1">
      <c r="A9" s="22" t="s">
        <v>688</v>
      </c>
      <c r="B9" s="43" t="s">
        <v>689</v>
      </c>
      <c r="C9" s="58"/>
      <c r="D9" s="266"/>
      <c r="E9" s="16"/>
      <c r="F9" s="55"/>
      <c r="G9" s="56"/>
      <c r="H9" s="11"/>
      <c r="I9" s="55"/>
      <c r="J9" s="56"/>
      <c r="K9" s="18"/>
      <c r="L9" s="55"/>
      <c r="M9" s="56"/>
      <c r="N9" s="18"/>
      <c r="O9" s="55"/>
      <c r="P9" s="56"/>
    </row>
    <row r="10" spans="1:17" ht="15" customHeight="1">
      <c r="A10" s="22"/>
      <c r="B10" s="42" t="s">
        <v>686</v>
      </c>
      <c r="C10" s="58" t="s">
        <v>690</v>
      </c>
      <c r="D10" s="266"/>
      <c r="E10" s="16"/>
      <c r="F10" s="55">
        <v>18</v>
      </c>
      <c r="G10" s="15">
        <f t="shared" si="0"/>
        <v>0</v>
      </c>
      <c r="H10" s="11"/>
      <c r="I10" s="55">
        <v>0</v>
      </c>
      <c r="J10" s="15">
        <f t="shared" si="1"/>
        <v>0</v>
      </c>
      <c r="K10" s="18"/>
      <c r="L10" s="55">
        <v>0</v>
      </c>
      <c r="M10" s="15">
        <f t="shared" si="2"/>
        <v>0</v>
      </c>
      <c r="N10" s="18"/>
      <c r="O10" s="55">
        <f>SUM(F10,I10,L10)</f>
        <v>18</v>
      </c>
      <c r="P10" s="15">
        <f t="shared" si="3"/>
        <v>0</v>
      </c>
    </row>
    <row r="11" spans="1:17" ht="15" customHeight="1">
      <c r="A11" s="22"/>
      <c r="B11" s="42" t="s">
        <v>687</v>
      </c>
      <c r="C11" s="58" t="s">
        <v>690</v>
      </c>
      <c r="D11" s="266"/>
      <c r="E11" s="16"/>
      <c r="F11" s="55">
        <v>0</v>
      </c>
      <c r="G11" s="15">
        <f t="shared" si="0"/>
        <v>0</v>
      </c>
      <c r="H11" s="11"/>
      <c r="I11" s="55">
        <v>27</v>
      </c>
      <c r="J11" s="15">
        <f t="shared" si="1"/>
        <v>0</v>
      </c>
      <c r="K11" s="18"/>
      <c r="L11" s="55">
        <v>153</v>
      </c>
      <c r="M11" s="15">
        <f t="shared" si="2"/>
        <v>0</v>
      </c>
      <c r="N11" s="18"/>
      <c r="O11" s="55">
        <f>SUM(F11,I11,L11)</f>
        <v>180</v>
      </c>
      <c r="P11" s="15">
        <f t="shared" si="3"/>
        <v>0</v>
      </c>
    </row>
    <row r="12" spans="1:17" ht="60" customHeight="1">
      <c r="A12" s="22" t="s">
        <v>691</v>
      </c>
      <c r="B12" s="43" t="s">
        <v>692</v>
      </c>
      <c r="C12" s="58"/>
      <c r="D12" s="266"/>
      <c r="E12" s="16"/>
      <c r="F12" s="55"/>
      <c r="G12" s="56"/>
      <c r="H12" s="16"/>
      <c r="I12" s="55"/>
      <c r="J12" s="56"/>
      <c r="K12" s="18"/>
      <c r="L12" s="55"/>
      <c r="M12" s="56"/>
      <c r="N12" s="18"/>
      <c r="O12" s="55"/>
      <c r="P12" s="56"/>
    </row>
    <row r="13" spans="1:17" ht="15" customHeight="1">
      <c r="A13" s="22"/>
      <c r="B13" s="42" t="s">
        <v>686</v>
      </c>
      <c r="C13" s="58" t="s">
        <v>693</v>
      </c>
      <c r="D13" s="266"/>
      <c r="E13" s="16"/>
      <c r="F13" s="55">
        <v>54</v>
      </c>
      <c r="G13" s="15">
        <f t="shared" si="0"/>
        <v>0</v>
      </c>
      <c r="H13" s="16"/>
      <c r="I13" s="55">
        <v>0</v>
      </c>
      <c r="J13" s="15">
        <f t="shared" si="1"/>
        <v>0</v>
      </c>
      <c r="K13" s="18"/>
      <c r="L13" s="55">
        <v>0</v>
      </c>
      <c r="M13" s="15">
        <f t="shared" si="2"/>
        <v>0</v>
      </c>
      <c r="N13" s="18"/>
      <c r="O13" s="55">
        <f>SUM(F13,I13,L13)</f>
        <v>54</v>
      </c>
      <c r="P13" s="15">
        <f t="shared" si="3"/>
        <v>0</v>
      </c>
    </row>
    <row r="14" spans="1:17" ht="15" customHeight="1">
      <c r="A14" s="22"/>
      <c r="B14" s="42" t="s">
        <v>694</v>
      </c>
      <c r="C14" s="58" t="s">
        <v>693</v>
      </c>
      <c r="D14" s="266"/>
      <c r="E14" s="16"/>
      <c r="F14" s="55">
        <v>0</v>
      </c>
      <c r="G14" s="15">
        <f t="shared" si="0"/>
        <v>0</v>
      </c>
      <c r="H14" s="16"/>
      <c r="I14" s="55">
        <v>81</v>
      </c>
      <c r="J14" s="15">
        <f t="shared" si="1"/>
        <v>0</v>
      </c>
      <c r="K14" s="18"/>
      <c r="L14" s="55">
        <v>459</v>
      </c>
      <c r="M14" s="15">
        <f t="shared" si="2"/>
        <v>0</v>
      </c>
      <c r="N14" s="18"/>
      <c r="O14" s="55">
        <f>SUM(F14,I14,L14)</f>
        <v>540</v>
      </c>
      <c r="P14" s="15">
        <f t="shared" si="3"/>
        <v>0</v>
      </c>
    </row>
    <row r="15" spans="1:17" ht="45" customHeight="1">
      <c r="A15" s="22" t="s">
        <v>695</v>
      </c>
      <c r="B15" s="43" t="s">
        <v>696</v>
      </c>
      <c r="C15" s="58" t="s">
        <v>121</v>
      </c>
      <c r="D15" s="266"/>
      <c r="E15" s="16"/>
      <c r="F15" s="55">
        <v>6</v>
      </c>
      <c r="G15" s="15">
        <f t="shared" si="0"/>
        <v>0</v>
      </c>
      <c r="H15" s="16"/>
      <c r="I15" s="55">
        <v>9</v>
      </c>
      <c r="J15" s="15">
        <f t="shared" si="1"/>
        <v>0</v>
      </c>
      <c r="K15" s="18"/>
      <c r="L15" s="55">
        <v>51</v>
      </c>
      <c r="M15" s="15">
        <f t="shared" si="2"/>
        <v>0</v>
      </c>
      <c r="N15" s="18"/>
      <c r="O15" s="55">
        <f t="shared" ref="O15:O17" si="4">SUM(F15,I15,L15)</f>
        <v>66</v>
      </c>
      <c r="P15" s="15">
        <f t="shared" si="3"/>
        <v>0</v>
      </c>
    </row>
    <row r="16" spans="1:17" ht="45" customHeight="1">
      <c r="A16" s="22" t="s">
        <v>697</v>
      </c>
      <c r="B16" s="43" t="s">
        <v>698</v>
      </c>
      <c r="C16" s="58" t="s">
        <v>690</v>
      </c>
      <c r="D16" s="266"/>
      <c r="E16" s="16"/>
      <c r="F16" s="55">
        <v>18</v>
      </c>
      <c r="G16" s="15">
        <f t="shared" si="0"/>
        <v>0</v>
      </c>
      <c r="H16" s="16"/>
      <c r="I16" s="55">
        <v>27</v>
      </c>
      <c r="J16" s="15">
        <f t="shared" si="1"/>
        <v>0</v>
      </c>
      <c r="K16" s="18"/>
      <c r="L16" s="55">
        <v>153</v>
      </c>
      <c r="M16" s="15">
        <f t="shared" si="2"/>
        <v>0</v>
      </c>
      <c r="N16" s="18"/>
      <c r="O16" s="55">
        <f t="shared" si="4"/>
        <v>198</v>
      </c>
      <c r="P16" s="15">
        <f t="shared" si="3"/>
        <v>0</v>
      </c>
    </row>
    <row r="17" spans="1:16" ht="50.1" customHeight="1">
      <c r="A17" s="22" t="s">
        <v>699</v>
      </c>
      <c r="B17" s="43" t="s">
        <v>700</v>
      </c>
      <c r="C17" s="58" t="s">
        <v>693</v>
      </c>
      <c r="D17" s="266"/>
      <c r="E17" s="16"/>
      <c r="F17" s="55">
        <v>54</v>
      </c>
      <c r="G17" s="15">
        <f t="shared" si="0"/>
        <v>0</v>
      </c>
      <c r="H17" s="16"/>
      <c r="I17" s="55">
        <v>81</v>
      </c>
      <c r="J17" s="15">
        <f t="shared" si="1"/>
        <v>0</v>
      </c>
      <c r="K17" s="18"/>
      <c r="L17" s="55">
        <v>459</v>
      </c>
      <c r="M17" s="15">
        <f t="shared" si="2"/>
        <v>0</v>
      </c>
      <c r="N17" s="18"/>
      <c r="O17" s="55">
        <f t="shared" si="4"/>
        <v>594</v>
      </c>
      <c r="P17" s="15">
        <f t="shared" si="3"/>
        <v>0</v>
      </c>
    </row>
    <row r="18" spans="1:16" ht="15" customHeight="1" thickBot="1">
      <c r="A18" s="108"/>
      <c r="B18" s="104"/>
      <c r="C18" s="86"/>
      <c r="D18" s="399"/>
      <c r="E18" s="16"/>
      <c r="F18" s="219"/>
      <c r="G18" s="218"/>
      <c r="H18" s="16"/>
      <c r="I18" s="219"/>
      <c r="J18" s="218"/>
      <c r="K18" s="18"/>
      <c r="L18" s="219"/>
      <c r="M18" s="218"/>
      <c r="N18" s="18"/>
      <c r="O18" s="219"/>
      <c r="P18" s="218"/>
    </row>
    <row r="19" spans="1:16" ht="27" customHeight="1" thickBot="1">
      <c r="A19" s="348" t="s">
        <v>701</v>
      </c>
      <c r="B19" s="347"/>
      <c r="C19" s="347"/>
      <c r="D19" s="349"/>
      <c r="E19" s="52"/>
      <c r="F19" s="383"/>
      <c r="G19" s="63">
        <f>SUM(G5:G18)</f>
        <v>0</v>
      </c>
      <c r="H19" s="27"/>
      <c r="I19" s="383"/>
      <c r="J19" s="63">
        <f>SUM(J5:J18)</f>
        <v>0</v>
      </c>
      <c r="L19" s="383"/>
      <c r="M19" s="63">
        <f>SUM(M5:M18)</f>
        <v>0</v>
      </c>
      <c r="O19" s="383"/>
      <c r="P19" s="63">
        <f>SUM(P5:P18)</f>
        <v>0</v>
      </c>
    </row>
    <row r="20" spans="1:16">
      <c r="E20" s="23"/>
      <c r="F20" s="36"/>
      <c r="G20" s="23"/>
    </row>
    <row r="21" spans="1:16">
      <c r="E21" s="23"/>
      <c r="F21" s="36"/>
      <c r="G21" s="23"/>
    </row>
    <row r="22" spans="1:16">
      <c r="E22" s="23"/>
      <c r="F22" s="36"/>
      <c r="G22" s="23"/>
    </row>
    <row r="23" spans="1:16">
      <c r="E23" s="23"/>
      <c r="F23" s="36"/>
      <c r="G23" s="23"/>
    </row>
    <row r="24" spans="1:16">
      <c r="E24" s="23"/>
      <c r="F24" s="36"/>
      <c r="G24" s="23"/>
    </row>
    <row r="25" spans="1:16">
      <c r="E25" s="23"/>
      <c r="F25" s="36"/>
      <c r="G25" s="23"/>
    </row>
    <row r="26" spans="1:16">
      <c r="E26" s="23"/>
      <c r="F26" s="36"/>
      <c r="G26" s="23"/>
    </row>
  </sheetData>
  <sheetProtection selectLockedCells="1"/>
  <mergeCells count="8">
    <mergeCell ref="O2:P2"/>
    <mergeCell ref="I2:J2"/>
    <mergeCell ref="A19:D19"/>
    <mergeCell ref="F2:G2"/>
    <mergeCell ref="L2:M2"/>
    <mergeCell ref="A2:A3"/>
    <mergeCell ref="B2:B3"/>
    <mergeCell ref="C2:C3"/>
  </mergeCells>
  <printOptions gridLines="1"/>
  <pageMargins left="0.70866141732283505" right="0.70866141732283505" top="0.74803149606299202" bottom="0.74803149606299202" header="0.118110236220472" footer="0.118110236220472"/>
  <pageSetup paperSize="9" scale="55"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
    <tabColor rgb="FF99CC00"/>
  </sheetPr>
  <dimension ref="A1:Q51"/>
  <sheetViews>
    <sheetView zoomScale="80" zoomScaleNormal="80" zoomScalePageLayoutView="85" workbookViewId="0">
      <pane ySplit="3" topLeftCell="A36" activePane="bottomLeft" state="frozen"/>
      <selection pane="bottomLeft" activeCell="D7" sqref="D7"/>
    </sheetView>
  </sheetViews>
  <sheetFormatPr defaultColWidth="8.85546875" defaultRowHeight="11.25"/>
  <cols>
    <col min="1" max="1" width="9.7109375" style="1" customWidth="1"/>
    <col min="2" max="2" width="49.7109375" style="1" customWidth="1"/>
    <col min="3" max="3" width="17"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E3" s="122"/>
      <c r="F3" s="67" t="s">
        <v>113</v>
      </c>
      <c r="G3" s="67" t="s">
        <v>38</v>
      </c>
      <c r="I3" s="67" t="s">
        <v>113</v>
      </c>
      <c r="J3" s="67" t="s">
        <v>38</v>
      </c>
      <c r="L3" s="67" t="s">
        <v>113</v>
      </c>
      <c r="M3" s="67" t="s">
        <v>38</v>
      </c>
      <c r="O3" s="67" t="s">
        <v>113</v>
      </c>
      <c r="P3" s="67" t="s">
        <v>38</v>
      </c>
    </row>
    <row r="4" spans="1:17" ht="30" customHeight="1" thickBot="1">
      <c r="A4" s="92" t="s">
        <v>76</v>
      </c>
      <c r="B4" s="93" t="s">
        <v>702</v>
      </c>
      <c r="C4" s="94"/>
      <c r="D4" s="231"/>
      <c r="E4" s="11"/>
      <c r="F4" s="74"/>
      <c r="G4" s="73"/>
      <c r="H4" s="11"/>
      <c r="I4" s="367"/>
      <c r="J4" s="368"/>
      <c r="L4" s="367"/>
      <c r="M4" s="368"/>
      <c r="O4" s="367"/>
      <c r="P4" s="368"/>
    </row>
    <row r="5" spans="1:17" ht="15" customHeight="1">
      <c r="A5" s="84"/>
      <c r="B5" s="83"/>
      <c r="C5" s="49"/>
      <c r="D5" s="282"/>
      <c r="F5" s="216"/>
      <c r="G5" s="216"/>
      <c r="H5" s="11"/>
      <c r="I5" s="216"/>
      <c r="J5" s="216"/>
      <c r="K5" s="18"/>
      <c r="L5" s="216"/>
      <c r="M5" s="216"/>
      <c r="N5" s="18"/>
      <c r="O5" s="216"/>
      <c r="P5" s="216"/>
    </row>
    <row r="6" spans="1:17" ht="45" customHeight="1">
      <c r="A6" s="22" t="s">
        <v>703</v>
      </c>
      <c r="B6" s="43" t="s">
        <v>704</v>
      </c>
      <c r="C6" s="58"/>
      <c r="D6" s="266"/>
      <c r="E6" s="16"/>
      <c r="F6" s="55"/>
      <c r="G6" s="56"/>
      <c r="H6" s="16"/>
      <c r="I6" s="55"/>
      <c r="J6" s="56"/>
      <c r="K6" s="18"/>
      <c r="L6" s="55"/>
      <c r="M6" s="56"/>
      <c r="N6" s="18"/>
      <c r="O6" s="55"/>
      <c r="P6" s="56"/>
    </row>
    <row r="7" spans="1:17" ht="15" customHeight="1">
      <c r="A7" s="22"/>
      <c r="B7" s="43" t="s">
        <v>705</v>
      </c>
      <c r="C7" s="58"/>
      <c r="D7" s="266"/>
      <c r="E7" s="16"/>
      <c r="F7" s="55"/>
      <c r="G7" s="56"/>
      <c r="H7" s="16"/>
      <c r="I7" s="55"/>
      <c r="J7" s="56"/>
      <c r="K7" s="18"/>
      <c r="L7" s="55"/>
      <c r="M7" s="56"/>
      <c r="N7" s="18"/>
      <c r="O7" s="55"/>
      <c r="P7" s="56"/>
    </row>
    <row r="8" spans="1:17" ht="15" customHeight="1">
      <c r="A8" s="22"/>
      <c r="B8" s="42" t="s">
        <v>706</v>
      </c>
      <c r="C8" s="58" t="s">
        <v>707</v>
      </c>
      <c r="D8" s="266"/>
      <c r="E8" s="16"/>
      <c r="F8" s="55">
        <v>10</v>
      </c>
      <c r="G8" s="15">
        <f t="shared" ref="G8:G20" si="0">SUM(F8*$D8)</f>
        <v>0</v>
      </c>
      <c r="H8" s="16"/>
      <c r="I8" s="55">
        <v>8</v>
      </c>
      <c r="J8" s="15">
        <f t="shared" ref="J8:J20" si="1">SUM(I8*$D8)</f>
        <v>0</v>
      </c>
      <c r="K8" s="18"/>
      <c r="L8" s="55">
        <v>12</v>
      </c>
      <c r="M8" s="15">
        <f t="shared" ref="M8:M20" si="2">SUM(L8*$D8)</f>
        <v>0</v>
      </c>
      <c r="N8" s="18"/>
      <c r="O8" s="55">
        <f t="shared" ref="O8:O20" si="3">SUM(F8,I8,L8)</f>
        <v>30</v>
      </c>
      <c r="P8" s="15">
        <f t="shared" ref="P8:P20" si="4">SUM(O8*$D8)</f>
        <v>0</v>
      </c>
    </row>
    <row r="9" spans="1:17" ht="15" customHeight="1">
      <c r="A9" s="22"/>
      <c r="B9" s="42" t="s">
        <v>708</v>
      </c>
      <c r="C9" s="58" t="s">
        <v>707</v>
      </c>
      <c r="D9" s="266"/>
      <c r="E9" s="16"/>
      <c r="F9" s="55">
        <v>10</v>
      </c>
      <c r="G9" s="15">
        <f t="shared" si="0"/>
        <v>0</v>
      </c>
      <c r="H9" s="16"/>
      <c r="I9" s="55">
        <v>8</v>
      </c>
      <c r="J9" s="15">
        <f t="shared" si="1"/>
        <v>0</v>
      </c>
      <c r="K9" s="18"/>
      <c r="L9" s="55">
        <v>12</v>
      </c>
      <c r="M9" s="15">
        <f t="shared" si="2"/>
        <v>0</v>
      </c>
      <c r="N9" s="18"/>
      <c r="O9" s="55">
        <f t="shared" si="3"/>
        <v>30</v>
      </c>
      <c r="P9" s="15">
        <f t="shared" si="4"/>
        <v>0</v>
      </c>
    </row>
    <row r="10" spans="1:17" ht="15" customHeight="1">
      <c r="A10" s="22"/>
      <c r="B10" s="42" t="s">
        <v>709</v>
      </c>
      <c r="C10" s="58" t="s">
        <v>707</v>
      </c>
      <c r="D10" s="266"/>
      <c r="E10" s="16"/>
      <c r="F10" s="55">
        <v>10</v>
      </c>
      <c r="G10" s="15">
        <f t="shared" si="0"/>
        <v>0</v>
      </c>
      <c r="H10" s="16"/>
      <c r="I10" s="55">
        <v>8</v>
      </c>
      <c r="J10" s="15">
        <f t="shared" si="1"/>
        <v>0</v>
      </c>
      <c r="K10" s="18"/>
      <c r="L10" s="55">
        <v>12</v>
      </c>
      <c r="M10" s="15">
        <f t="shared" si="2"/>
        <v>0</v>
      </c>
      <c r="N10" s="18"/>
      <c r="O10" s="55">
        <f t="shared" si="3"/>
        <v>30</v>
      </c>
      <c r="P10" s="15">
        <f t="shared" si="4"/>
        <v>0</v>
      </c>
    </row>
    <row r="11" spans="1:17" ht="15" customHeight="1">
      <c r="A11" s="22"/>
      <c r="B11" s="42" t="s">
        <v>710</v>
      </c>
      <c r="C11" s="58" t="s">
        <v>707</v>
      </c>
      <c r="D11" s="266"/>
      <c r="E11" s="16"/>
      <c r="F11" s="55">
        <v>10</v>
      </c>
      <c r="G11" s="15">
        <f t="shared" si="0"/>
        <v>0</v>
      </c>
      <c r="H11" s="16"/>
      <c r="I11" s="55">
        <v>8</v>
      </c>
      <c r="J11" s="15">
        <f t="shared" si="1"/>
        <v>0</v>
      </c>
      <c r="K11" s="18"/>
      <c r="L11" s="55">
        <v>12</v>
      </c>
      <c r="M11" s="15">
        <f t="shared" si="2"/>
        <v>0</v>
      </c>
      <c r="N11" s="18"/>
      <c r="O11" s="55">
        <f t="shared" si="3"/>
        <v>30</v>
      </c>
      <c r="P11" s="15">
        <f t="shared" si="4"/>
        <v>0</v>
      </c>
    </row>
    <row r="12" spans="1:17" ht="15" customHeight="1">
      <c r="A12" s="22"/>
      <c r="B12" s="42" t="s">
        <v>711</v>
      </c>
      <c r="C12" s="58" t="s">
        <v>707</v>
      </c>
      <c r="D12" s="266"/>
      <c r="E12" s="16"/>
      <c r="F12" s="55">
        <v>10</v>
      </c>
      <c r="G12" s="15">
        <f t="shared" si="0"/>
        <v>0</v>
      </c>
      <c r="H12" s="16"/>
      <c r="I12" s="55">
        <v>8</v>
      </c>
      <c r="J12" s="15">
        <f t="shared" si="1"/>
        <v>0</v>
      </c>
      <c r="K12" s="18"/>
      <c r="L12" s="55">
        <v>12</v>
      </c>
      <c r="M12" s="15">
        <f t="shared" si="2"/>
        <v>0</v>
      </c>
      <c r="N12" s="18"/>
      <c r="O12" s="55">
        <f t="shared" si="3"/>
        <v>30</v>
      </c>
      <c r="P12" s="15">
        <f t="shared" si="4"/>
        <v>0</v>
      </c>
    </row>
    <row r="13" spans="1:17" ht="15" customHeight="1">
      <c r="A13" s="22"/>
      <c r="B13" s="42" t="s">
        <v>712</v>
      </c>
      <c r="C13" s="58" t="s">
        <v>707</v>
      </c>
      <c r="D13" s="266"/>
      <c r="E13" s="16"/>
      <c r="F13" s="55">
        <v>10</v>
      </c>
      <c r="G13" s="15">
        <f t="shared" si="0"/>
        <v>0</v>
      </c>
      <c r="H13" s="16"/>
      <c r="I13" s="55">
        <v>8</v>
      </c>
      <c r="J13" s="15">
        <f t="shared" si="1"/>
        <v>0</v>
      </c>
      <c r="K13" s="18"/>
      <c r="L13" s="55">
        <v>12</v>
      </c>
      <c r="M13" s="15">
        <f t="shared" si="2"/>
        <v>0</v>
      </c>
      <c r="N13" s="18"/>
      <c r="O13" s="55">
        <f t="shared" si="3"/>
        <v>30</v>
      </c>
      <c r="P13" s="15">
        <f t="shared" si="4"/>
        <v>0</v>
      </c>
    </row>
    <row r="14" spans="1:17" ht="15" customHeight="1">
      <c r="A14" s="22"/>
      <c r="B14" s="42" t="s">
        <v>713</v>
      </c>
      <c r="C14" s="58" t="s">
        <v>707</v>
      </c>
      <c r="D14" s="266"/>
      <c r="E14" s="16"/>
      <c r="F14" s="55">
        <v>10</v>
      </c>
      <c r="G14" s="15">
        <f t="shared" si="0"/>
        <v>0</v>
      </c>
      <c r="H14" s="16"/>
      <c r="I14" s="55">
        <v>8</v>
      </c>
      <c r="J14" s="15">
        <f t="shared" si="1"/>
        <v>0</v>
      </c>
      <c r="K14" s="18"/>
      <c r="L14" s="55">
        <v>12</v>
      </c>
      <c r="M14" s="15">
        <f t="shared" si="2"/>
        <v>0</v>
      </c>
      <c r="N14" s="18"/>
      <c r="O14" s="55">
        <f t="shared" si="3"/>
        <v>30</v>
      </c>
      <c r="P14" s="15">
        <f t="shared" si="4"/>
        <v>0</v>
      </c>
    </row>
    <row r="15" spans="1:17" ht="15" customHeight="1">
      <c r="A15" s="22"/>
      <c r="B15" s="42" t="s">
        <v>714</v>
      </c>
      <c r="C15" s="58" t="s">
        <v>707</v>
      </c>
      <c r="D15" s="266"/>
      <c r="E15" s="16"/>
      <c r="F15" s="55">
        <v>10</v>
      </c>
      <c r="G15" s="15">
        <f t="shared" si="0"/>
        <v>0</v>
      </c>
      <c r="H15" s="16"/>
      <c r="I15" s="55">
        <v>8</v>
      </c>
      <c r="J15" s="15">
        <f t="shared" si="1"/>
        <v>0</v>
      </c>
      <c r="K15" s="18"/>
      <c r="L15" s="55">
        <v>12</v>
      </c>
      <c r="M15" s="15">
        <f t="shared" si="2"/>
        <v>0</v>
      </c>
      <c r="N15" s="18"/>
      <c r="O15" s="55">
        <f t="shared" si="3"/>
        <v>30</v>
      </c>
      <c r="P15" s="15">
        <f t="shared" si="4"/>
        <v>0</v>
      </c>
    </row>
    <row r="16" spans="1:17" ht="15" customHeight="1">
      <c r="A16" s="22"/>
      <c r="B16" s="42" t="s">
        <v>715</v>
      </c>
      <c r="C16" s="58" t="s">
        <v>707</v>
      </c>
      <c r="D16" s="266"/>
      <c r="E16" s="16"/>
      <c r="F16" s="55">
        <v>10</v>
      </c>
      <c r="G16" s="15">
        <f t="shared" si="0"/>
        <v>0</v>
      </c>
      <c r="H16" s="16"/>
      <c r="I16" s="55">
        <v>8</v>
      </c>
      <c r="J16" s="15">
        <f t="shared" si="1"/>
        <v>0</v>
      </c>
      <c r="K16" s="18"/>
      <c r="L16" s="55">
        <v>12</v>
      </c>
      <c r="M16" s="15">
        <f t="shared" si="2"/>
        <v>0</v>
      </c>
      <c r="N16" s="18"/>
      <c r="O16" s="55">
        <f t="shared" si="3"/>
        <v>30</v>
      </c>
      <c r="P16" s="15">
        <f t="shared" si="4"/>
        <v>0</v>
      </c>
    </row>
    <row r="17" spans="1:16" ht="15" customHeight="1">
      <c r="A17" s="22"/>
      <c r="B17" s="42" t="s">
        <v>716</v>
      </c>
      <c r="C17" s="58" t="s">
        <v>707</v>
      </c>
      <c r="D17" s="266"/>
      <c r="E17" s="16"/>
      <c r="F17" s="55">
        <v>10</v>
      </c>
      <c r="G17" s="15">
        <f t="shared" si="0"/>
        <v>0</v>
      </c>
      <c r="H17" s="16"/>
      <c r="I17" s="55">
        <v>8</v>
      </c>
      <c r="J17" s="15">
        <f t="shared" si="1"/>
        <v>0</v>
      </c>
      <c r="K17" s="18"/>
      <c r="L17" s="55">
        <v>12</v>
      </c>
      <c r="M17" s="15">
        <f t="shared" si="2"/>
        <v>0</v>
      </c>
      <c r="N17" s="18"/>
      <c r="O17" s="55">
        <f t="shared" si="3"/>
        <v>30</v>
      </c>
      <c r="P17" s="15">
        <f t="shared" si="4"/>
        <v>0</v>
      </c>
    </row>
    <row r="18" spans="1:16" ht="15" customHeight="1">
      <c r="A18" s="22"/>
      <c r="B18" s="42" t="s">
        <v>717</v>
      </c>
      <c r="C18" s="58" t="s">
        <v>707</v>
      </c>
      <c r="D18" s="266"/>
      <c r="E18" s="16"/>
      <c r="F18" s="55">
        <v>10</v>
      </c>
      <c r="G18" s="15">
        <f t="shared" si="0"/>
        <v>0</v>
      </c>
      <c r="H18" s="16"/>
      <c r="I18" s="55">
        <v>8</v>
      </c>
      <c r="J18" s="15">
        <f t="shared" si="1"/>
        <v>0</v>
      </c>
      <c r="K18" s="18"/>
      <c r="L18" s="55">
        <v>12</v>
      </c>
      <c r="M18" s="15">
        <f t="shared" si="2"/>
        <v>0</v>
      </c>
      <c r="N18" s="18"/>
      <c r="O18" s="55">
        <f t="shared" si="3"/>
        <v>30</v>
      </c>
      <c r="P18" s="15">
        <f t="shared" si="4"/>
        <v>0</v>
      </c>
    </row>
    <row r="19" spans="1:16" ht="15" customHeight="1">
      <c r="A19" s="22"/>
      <c r="B19" s="42" t="s">
        <v>718</v>
      </c>
      <c r="C19" s="58" t="s">
        <v>707</v>
      </c>
      <c r="D19" s="266"/>
      <c r="E19" s="16"/>
      <c r="F19" s="55">
        <v>10</v>
      </c>
      <c r="G19" s="15">
        <f t="shared" si="0"/>
        <v>0</v>
      </c>
      <c r="H19" s="16"/>
      <c r="I19" s="55">
        <v>8</v>
      </c>
      <c r="J19" s="15">
        <f t="shared" si="1"/>
        <v>0</v>
      </c>
      <c r="K19" s="18"/>
      <c r="L19" s="55">
        <v>12</v>
      </c>
      <c r="M19" s="15">
        <f t="shared" si="2"/>
        <v>0</v>
      </c>
      <c r="N19" s="18"/>
      <c r="O19" s="55">
        <f t="shared" si="3"/>
        <v>30</v>
      </c>
      <c r="P19" s="15">
        <f t="shared" si="4"/>
        <v>0</v>
      </c>
    </row>
    <row r="20" spans="1:16" ht="15" customHeight="1">
      <c r="A20" s="22"/>
      <c r="B20" s="42" t="s">
        <v>719</v>
      </c>
      <c r="C20" s="58" t="s">
        <v>707</v>
      </c>
      <c r="D20" s="266"/>
      <c r="E20" s="16"/>
      <c r="F20" s="55">
        <v>360</v>
      </c>
      <c r="G20" s="15">
        <f t="shared" si="0"/>
        <v>0</v>
      </c>
      <c r="H20" s="16"/>
      <c r="I20" s="55">
        <v>540</v>
      </c>
      <c r="J20" s="15">
        <f t="shared" si="1"/>
        <v>0</v>
      </c>
      <c r="K20" s="18"/>
      <c r="L20" s="55">
        <v>3060</v>
      </c>
      <c r="M20" s="15">
        <f t="shared" si="2"/>
        <v>0</v>
      </c>
      <c r="N20" s="18"/>
      <c r="O20" s="55">
        <f t="shared" si="3"/>
        <v>3960</v>
      </c>
      <c r="P20" s="15">
        <f t="shared" si="4"/>
        <v>0</v>
      </c>
    </row>
    <row r="21" spans="1:16" ht="45" customHeight="1">
      <c r="A21" s="22" t="s">
        <v>720</v>
      </c>
      <c r="B21" s="43" t="s">
        <v>704</v>
      </c>
      <c r="C21" s="58"/>
      <c r="D21" s="266"/>
      <c r="E21" s="16"/>
      <c r="F21" s="55"/>
      <c r="G21" s="56"/>
      <c r="H21" s="16"/>
      <c r="I21" s="55"/>
      <c r="J21" s="56"/>
      <c r="K21" s="18"/>
      <c r="L21" s="55"/>
      <c r="M21" s="56"/>
      <c r="N21" s="18"/>
      <c r="O21" s="55"/>
      <c r="P21" s="56"/>
    </row>
    <row r="22" spans="1:16" ht="15" customHeight="1">
      <c r="A22" s="22"/>
      <c r="B22" s="43" t="s">
        <v>721</v>
      </c>
      <c r="C22" s="58"/>
      <c r="D22" s="266"/>
      <c r="E22" s="16"/>
      <c r="F22" s="55"/>
      <c r="G22" s="56"/>
      <c r="H22" s="16"/>
      <c r="I22" s="55"/>
      <c r="J22" s="56"/>
      <c r="K22" s="18"/>
      <c r="L22" s="55"/>
      <c r="M22" s="56"/>
      <c r="N22" s="18"/>
      <c r="O22" s="55"/>
      <c r="P22" s="56"/>
    </row>
    <row r="23" spans="1:16" ht="15" customHeight="1">
      <c r="A23" s="22"/>
      <c r="B23" s="42" t="s">
        <v>722</v>
      </c>
      <c r="C23" s="58" t="s">
        <v>707</v>
      </c>
      <c r="D23" s="266"/>
      <c r="E23" s="16"/>
      <c r="F23" s="55">
        <v>1</v>
      </c>
      <c r="G23" s="15">
        <f t="shared" ref="G23:G28" si="5">SUM(F23*$D23)</f>
        <v>0</v>
      </c>
      <c r="H23" s="16"/>
      <c r="I23" s="55">
        <v>1</v>
      </c>
      <c r="J23" s="15">
        <f t="shared" ref="J23:J28" si="6">SUM(I23*$D23)</f>
        <v>0</v>
      </c>
      <c r="K23" s="18"/>
      <c r="L23" s="55">
        <v>1</v>
      </c>
      <c r="M23" s="15">
        <f t="shared" ref="M23:M28" si="7">SUM(L23*$D23)</f>
        <v>0</v>
      </c>
      <c r="N23" s="18"/>
      <c r="O23" s="55">
        <f t="shared" ref="O23:O42" si="8">SUM(F23,I23,L23)</f>
        <v>3</v>
      </c>
      <c r="P23" s="15">
        <f t="shared" ref="P23:P28" si="9">SUM(O23*$D23)</f>
        <v>0</v>
      </c>
    </row>
    <row r="24" spans="1:16" ht="15" customHeight="1">
      <c r="A24" s="22"/>
      <c r="B24" s="42" t="s">
        <v>723</v>
      </c>
      <c r="C24" s="58" t="s">
        <v>707</v>
      </c>
      <c r="D24" s="266"/>
      <c r="E24" s="16"/>
      <c r="F24" s="55">
        <v>1</v>
      </c>
      <c r="G24" s="15">
        <f t="shared" si="5"/>
        <v>0</v>
      </c>
      <c r="H24" s="16"/>
      <c r="I24" s="55">
        <v>1</v>
      </c>
      <c r="J24" s="15">
        <f t="shared" si="6"/>
        <v>0</v>
      </c>
      <c r="K24" s="18"/>
      <c r="L24" s="55">
        <v>1</v>
      </c>
      <c r="M24" s="15">
        <f t="shared" si="7"/>
        <v>0</v>
      </c>
      <c r="N24" s="18"/>
      <c r="O24" s="55">
        <f t="shared" si="8"/>
        <v>3</v>
      </c>
      <c r="P24" s="15">
        <f t="shared" si="9"/>
        <v>0</v>
      </c>
    </row>
    <row r="25" spans="1:16" ht="15" customHeight="1">
      <c r="A25" s="22"/>
      <c r="B25" s="42" t="s">
        <v>724</v>
      </c>
      <c r="C25" s="58" t="s">
        <v>707</v>
      </c>
      <c r="D25" s="266"/>
      <c r="E25" s="16"/>
      <c r="F25" s="55">
        <v>1</v>
      </c>
      <c r="G25" s="15">
        <f t="shared" si="5"/>
        <v>0</v>
      </c>
      <c r="H25" s="16"/>
      <c r="I25" s="55">
        <v>1</v>
      </c>
      <c r="J25" s="15">
        <f t="shared" si="6"/>
        <v>0</v>
      </c>
      <c r="K25" s="18"/>
      <c r="L25" s="55">
        <v>1</v>
      </c>
      <c r="M25" s="15">
        <f t="shared" si="7"/>
        <v>0</v>
      </c>
      <c r="N25" s="18"/>
      <c r="O25" s="55">
        <f t="shared" si="8"/>
        <v>3</v>
      </c>
      <c r="P25" s="15">
        <f t="shared" si="9"/>
        <v>0</v>
      </c>
    </row>
    <row r="26" spans="1:16" ht="15" customHeight="1">
      <c r="A26" s="22"/>
      <c r="B26" s="42" t="s">
        <v>725</v>
      </c>
      <c r="C26" s="58" t="s">
        <v>707</v>
      </c>
      <c r="D26" s="266"/>
      <c r="E26" s="16"/>
      <c r="F26" s="55">
        <v>96</v>
      </c>
      <c r="G26" s="15">
        <f t="shared" si="5"/>
        <v>0</v>
      </c>
      <c r="H26" s="16"/>
      <c r="I26" s="55">
        <v>144</v>
      </c>
      <c r="J26" s="15">
        <f t="shared" si="6"/>
        <v>0</v>
      </c>
      <c r="K26" s="18"/>
      <c r="L26" s="55">
        <v>816</v>
      </c>
      <c r="M26" s="15">
        <f t="shared" si="7"/>
        <v>0</v>
      </c>
      <c r="N26" s="18"/>
      <c r="O26" s="55">
        <f t="shared" si="8"/>
        <v>1056</v>
      </c>
      <c r="P26" s="15">
        <f t="shared" si="9"/>
        <v>0</v>
      </c>
    </row>
    <row r="27" spans="1:16" ht="15" customHeight="1">
      <c r="A27" s="22"/>
      <c r="B27" s="42" t="s">
        <v>726</v>
      </c>
      <c r="C27" s="58" t="s">
        <v>707</v>
      </c>
      <c r="D27" s="266"/>
      <c r="E27" s="16"/>
      <c r="F27" s="55">
        <v>1</v>
      </c>
      <c r="G27" s="15">
        <f t="shared" si="5"/>
        <v>0</v>
      </c>
      <c r="H27" s="16"/>
      <c r="I27" s="55">
        <v>1</v>
      </c>
      <c r="J27" s="15">
        <f t="shared" si="6"/>
        <v>0</v>
      </c>
      <c r="K27" s="18"/>
      <c r="L27" s="55">
        <v>1</v>
      </c>
      <c r="M27" s="15">
        <f t="shared" si="7"/>
        <v>0</v>
      </c>
      <c r="N27" s="18"/>
      <c r="O27" s="55">
        <f t="shared" si="8"/>
        <v>3</v>
      </c>
      <c r="P27" s="15">
        <f t="shared" si="9"/>
        <v>0</v>
      </c>
    </row>
    <row r="28" spans="1:16" ht="15" customHeight="1">
      <c r="A28" s="22"/>
      <c r="B28" s="42" t="s">
        <v>727</v>
      </c>
      <c r="C28" s="58" t="s">
        <v>707</v>
      </c>
      <c r="D28" s="266"/>
      <c r="E28" s="16"/>
      <c r="F28" s="55">
        <v>1</v>
      </c>
      <c r="G28" s="15">
        <f t="shared" si="5"/>
        <v>0</v>
      </c>
      <c r="H28" s="16"/>
      <c r="I28" s="55">
        <v>1</v>
      </c>
      <c r="J28" s="15">
        <f t="shared" si="6"/>
        <v>0</v>
      </c>
      <c r="K28" s="18"/>
      <c r="L28" s="55">
        <v>1</v>
      </c>
      <c r="M28" s="15">
        <f t="shared" si="7"/>
        <v>0</v>
      </c>
      <c r="N28" s="18"/>
      <c r="O28" s="55">
        <f t="shared" si="8"/>
        <v>3</v>
      </c>
      <c r="P28" s="15">
        <f t="shared" si="9"/>
        <v>0</v>
      </c>
    </row>
    <row r="29" spans="1:16" ht="30" customHeight="1">
      <c r="A29" s="29" t="s">
        <v>728</v>
      </c>
      <c r="B29" s="65" t="s">
        <v>729</v>
      </c>
      <c r="C29" s="42"/>
      <c r="D29" s="273"/>
      <c r="F29" s="79"/>
      <c r="G29" s="79"/>
      <c r="H29" s="18"/>
      <c r="I29" s="79"/>
      <c r="J29" s="79"/>
      <c r="K29" s="18"/>
      <c r="L29" s="79"/>
      <c r="M29" s="79"/>
      <c r="N29" s="18"/>
      <c r="O29" s="79"/>
      <c r="P29" s="79"/>
    </row>
    <row r="30" spans="1:16" ht="15" customHeight="1">
      <c r="A30" s="30"/>
      <c r="B30" s="30" t="s">
        <v>730</v>
      </c>
      <c r="C30" s="42" t="s">
        <v>731</v>
      </c>
      <c r="D30" s="273"/>
      <c r="F30" s="55">
        <v>30</v>
      </c>
      <c r="G30" s="15">
        <f t="shared" ref="G30:G42" si="10">SUM(F30*$D30)</f>
        <v>0</v>
      </c>
      <c r="H30" s="18"/>
      <c r="I30" s="55">
        <v>45</v>
      </c>
      <c r="J30" s="15">
        <f t="shared" ref="J30:J42" si="11">SUM(I30*$D30)</f>
        <v>0</v>
      </c>
      <c r="K30" s="18"/>
      <c r="L30" s="55">
        <v>255</v>
      </c>
      <c r="M30" s="15">
        <f t="shared" ref="M30:M42" si="12">SUM(L30*$D30)</f>
        <v>0</v>
      </c>
      <c r="N30" s="18"/>
      <c r="O30" s="55">
        <f t="shared" ref="O30:O40" si="13">SUM(F30,I30,L30)</f>
        <v>330</v>
      </c>
      <c r="P30" s="15">
        <f t="shared" ref="P30:P42" si="14">SUM(O30*$D30)</f>
        <v>0</v>
      </c>
    </row>
    <row r="31" spans="1:16" ht="15" customHeight="1">
      <c r="A31" s="30"/>
      <c r="B31" s="30" t="s">
        <v>732</v>
      </c>
      <c r="C31" s="42" t="s">
        <v>731</v>
      </c>
      <c r="D31" s="273"/>
      <c r="F31" s="55">
        <v>1</v>
      </c>
      <c r="G31" s="15">
        <f t="shared" si="10"/>
        <v>0</v>
      </c>
      <c r="H31" s="18"/>
      <c r="I31" s="55">
        <v>1</v>
      </c>
      <c r="J31" s="15">
        <f t="shared" si="11"/>
        <v>0</v>
      </c>
      <c r="K31" s="18"/>
      <c r="L31" s="55">
        <v>1</v>
      </c>
      <c r="M31" s="15">
        <f t="shared" si="12"/>
        <v>0</v>
      </c>
      <c r="N31" s="18"/>
      <c r="O31" s="55">
        <f t="shared" si="13"/>
        <v>3</v>
      </c>
      <c r="P31" s="15">
        <f t="shared" si="14"/>
        <v>0</v>
      </c>
    </row>
    <row r="32" spans="1:16" ht="15" customHeight="1">
      <c r="A32" s="30"/>
      <c r="B32" s="30" t="s">
        <v>733</v>
      </c>
      <c r="C32" s="42" t="s">
        <v>731</v>
      </c>
      <c r="D32" s="273"/>
      <c r="F32" s="55">
        <v>1</v>
      </c>
      <c r="G32" s="15">
        <f t="shared" si="10"/>
        <v>0</v>
      </c>
      <c r="H32" s="18"/>
      <c r="I32" s="55">
        <v>1</v>
      </c>
      <c r="J32" s="15">
        <f t="shared" si="11"/>
        <v>0</v>
      </c>
      <c r="K32" s="18"/>
      <c r="L32" s="55">
        <v>1</v>
      </c>
      <c r="M32" s="15">
        <f t="shared" si="12"/>
        <v>0</v>
      </c>
      <c r="N32" s="18"/>
      <c r="O32" s="55">
        <f t="shared" si="13"/>
        <v>3</v>
      </c>
      <c r="P32" s="15">
        <f t="shared" si="14"/>
        <v>0</v>
      </c>
    </row>
    <row r="33" spans="1:16" ht="15" customHeight="1">
      <c r="A33" s="30"/>
      <c r="B33" s="30" t="s">
        <v>734</v>
      </c>
      <c r="C33" s="42" t="s">
        <v>731</v>
      </c>
      <c r="D33" s="273"/>
      <c r="F33" s="55">
        <v>1</v>
      </c>
      <c r="G33" s="15">
        <f t="shared" si="10"/>
        <v>0</v>
      </c>
      <c r="H33" s="18"/>
      <c r="I33" s="55">
        <v>1</v>
      </c>
      <c r="J33" s="15">
        <f t="shared" si="11"/>
        <v>0</v>
      </c>
      <c r="K33" s="18"/>
      <c r="L33" s="55">
        <v>1</v>
      </c>
      <c r="M33" s="15">
        <f t="shared" si="12"/>
        <v>0</v>
      </c>
      <c r="N33" s="18"/>
      <c r="O33" s="55">
        <f t="shared" si="13"/>
        <v>3</v>
      </c>
      <c r="P33" s="15">
        <f t="shared" si="14"/>
        <v>0</v>
      </c>
    </row>
    <row r="34" spans="1:16" ht="15" customHeight="1">
      <c r="A34" s="30"/>
      <c r="B34" s="30" t="s">
        <v>735</v>
      </c>
      <c r="C34" s="42" t="s">
        <v>731</v>
      </c>
      <c r="D34" s="273"/>
      <c r="F34" s="55">
        <v>1</v>
      </c>
      <c r="G34" s="15">
        <f t="shared" si="10"/>
        <v>0</v>
      </c>
      <c r="H34" s="18"/>
      <c r="I34" s="55">
        <v>1</v>
      </c>
      <c r="J34" s="15">
        <f t="shared" si="11"/>
        <v>0</v>
      </c>
      <c r="K34" s="18"/>
      <c r="L34" s="55">
        <v>1</v>
      </c>
      <c r="M34" s="15">
        <f t="shared" si="12"/>
        <v>0</v>
      </c>
      <c r="N34" s="18"/>
      <c r="O34" s="55">
        <f t="shared" si="13"/>
        <v>3</v>
      </c>
      <c r="P34" s="15">
        <f t="shared" si="14"/>
        <v>0</v>
      </c>
    </row>
    <row r="35" spans="1:16" ht="15" customHeight="1">
      <c r="A35" s="30"/>
      <c r="B35" s="30" t="s">
        <v>736</v>
      </c>
      <c r="C35" s="42" t="s">
        <v>731</v>
      </c>
      <c r="D35" s="273"/>
      <c r="F35" s="55">
        <v>1</v>
      </c>
      <c r="G35" s="15">
        <f t="shared" si="10"/>
        <v>0</v>
      </c>
      <c r="H35" s="18"/>
      <c r="I35" s="55">
        <v>1</v>
      </c>
      <c r="J35" s="15">
        <f t="shared" si="11"/>
        <v>0</v>
      </c>
      <c r="K35" s="18"/>
      <c r="L35" s="55">
        <v>1</v>
      </c>
      <c r="M35" s="15">
        <f t="shared" si="12"/>
        <v>0</v>
      </c>
      <c r="N35" s="18"/>
      <c r="O35" s="55">
        <f t="shared" si="13"/>
        <v>3</v>
      </c>
      <c r="P35" s="15">
        <f t="shared" si="14"/>
        <v>0</v>
      </c>
    </row>
    <row r="36" spans="1:16" ht="15" customHeight="1">
      <c r="A36" s="30"/>
      <c r="B36" s="30" t="s">
        <v>737</v>
      </c>
      <c r="C36" s="42" t="s">
        <v>731</v>
      </c>
      <c r="D36" s="273"/>
      <c r="F36" s="55">
        <v>1</v>
      </c>
      <c r="G36" s="15">
        <f t="shared" si="10"/>
        <v>0</v>
      </c>
      <c r="H36" s="18"/>
      <c r="I36" s="55">
        <v>1</v>
      </c>
      <c r="J36" s="15">
        <f t="shared" si="11"/>
        <v>0</v>
      </c>
      <c r="K36" s="18"/>
      <c r="L36" s="55">
        <v>1</v>
      </c>
      <c r="M36" s="15">
        <f t="shared" si="12"/>
        <v>0</v>
      </c>
      <c r="N36" s="18"/>
      <c r="O36" s="55">
        <f t="shared" si="13"/>
        <v>3</v>
      </c>
      <c r="P36" s="15">
        <f t="shared" si="14"/>
        <v>0</v>
      </c>
    </row>
    <row r="37" spans="1:16" ht="15" customHeight="1">
      <c r="A37" s="30"/>
      <c r="B37" s="30" t="s">
        <v>738</v>
      </c>
      <c r="C37" s="42" t="s">
        <v>731</v>
      </c>
      <c r="D37" s="273"/>
      <c r="F37" s="55">
        <v>1</v>
      </c>
      <c r="G37" s="15">
        <f t="shared" si="10"/>
        <v>0</v>
      </c>
      <c r="H37" s="18"/>
      <c r="I37" s="55">
        <v>1</v>
      </c>
      <c r="J37" s="15">
        <f t="shared" si="11"/>
        <v>0</v>
      </c>
      <c r="K37" s="18"/>
      <c r="L37" s="55">
        <v>1</v>
      </c>
      <c r="M37" s="15">
        <f t="shared" si="12"/>
        <v>0</v>
      </c>
      <c r="N37" s="18"/>
      <c r="O37" s="55">
        <f t="shared" si="13"/>
        <v>3</v>
      </c>
      <c r="P37" s="15">
        <f t="shared" si="14"/>
        <v>0</v>
      </c>
    </row>
    <row r="38" spans="1:16" ht="15" customHeight="1">
      <c r="A38" s="30"/>
      <c r="B38" s="30" t="s">
        <v>739</v>
      </c>
      <c r="C38" s="42" t="s">
        <v>731</v>
      </c>
      <c r="D38" s="273"/>
      <c r="F38" s="55">
        <v>1</v>
      </c>
      <c r="G38" s="15">
        <f t="shared" si="10"/>
        <v>0</v>
      </c>
      <c r="H38" s="18"/>
      <c r="I38" s="55">
        <v>1</v>
      </c>
      <c r="J38" s="15">
        <f t="shared" si="11"/>
        <v>0</v>
      </c>
      <c r="K38" s="18"/>
      <c r="L38" s="55">
        <v>1</v>
      </c>
      <c r="M38" s="15">
        <f t="shared" si="12"/>
        <v>0</v>
      </c>
      <c r="N38" s="18"/>
      <c r="O38" s="55">
        <f t="shared" si="13"/>
        <v>3</v>
      </c>
      <c r="P38" s="15">
        <f t="shared" si="14"/>
        <v>0</v>
      </c>
    </row>
    <row r="39" spans="1:16" ht="15" customHeight="1">
      <c r="A39" s="30"/>
      <c r="B39" s="30" t="s">
        <v>740</v>
      </c>
      <c r="C39" s="42" t="s">
        <v>731</v>
      </c>
      <c r="D39" s="273"/>
      <c r="F39" s="55">
        <v>1</v>
      </c>
      <c r="G39" s="15">
        <f t="shared" si="10"/>
        <v>0</v>
      </c>
      <c r="H39" s="18"/>
      <c r="I39" s="55">
        <v>1</v>
      </c>
      <c r="J39" s="15">
        <f t="shared" si="11"/>
        <v>0</v>
      </c>
      <c r="K39" s="18"/>
      <c r="L39" s="55">
        <v>1</v>
      </c>
      <c r="M39" s="15">
        <f t="shared" si="12"/>
        <v>0</v>
      </c>
      <c r="N39" s="18"/>
      <c r="O39" s="55">
        <f t="shared" si="13"/>
        <v>3</v>
      </c>
      <c r="P39" s="15">
        <f t="shared" si="14"/>
        <v>0</v>
      </c>
    </row>
    <row r="40" spans="1:16" ht="15" customHeight="1">
      <c r="A40" s="30"/>
      <c r="B40" s="30" t="s">
        <v>741</v>
      </c>
      <c r="C40" s="42" t="s">
        <v>731</v>
      </c>
      <c r="D40" s="273"/>
      <c r="F40" s="55">
        <v>1</v>
      </c>
      <c r="G40" s="15">
        <f t="shared" si="10"/>
        <v>0</v>
      </c>
      <c r="H40" s="18"/>
      <c r="I40" s="55">
        <v>1</v>
      </c>
      <c r="J40" s="15">
        <f t="shared" si="11"/>
        <v>0</v>
      </c>
      <c r="K40" s="18"/>
      <c r="L40" s="55">
        <v>1</v>
      </c>
      <c r="M40" s="15">
        <f t="shared" si="12"/>
        <v>0</v>
      </c>
      <c r="N40" s="18"/>
      <c r="O40" s="55">
        <f t="shared" si="13"/>
        <v>3</v>
      </c>
      <c r="P40" s="15">
        <f t="shared" si="14"/>
        <v>0</v>
      </c>
    </row>
    <row r="41" spans="1:16" ht="45" customHeight="1">
      <c r="A41" s="22" t="s">
        <v>742</v>
      </c>
      <c r="B41" s="43" t="s">
        <v>743</v>
      </c>
      <c r="C41" s="58" t="s">
        <v>121</v>
      </c>
      <c r="D41" s="266"/>
      <c r="E41" s="16"/>
      <c r="F41" s="55">
        <v>6</v>
      </c>
      <c r="G41" s="15">
        <f t="shared" si="10"/>
        <v>0</v>
      </c>
      <c r="H41" s="16"/>
      <c r="I41" s="55">
        <v>9</v>
      </c>
      <c r="J41" s="15">
        <f t="shared" si="11"/>
        <v>0</v>
      </c>
      <c r="K41" s="18"/>
      <c r="L41" s="55">
        <v>51</v>
      </c>
      <c r="M41" s="15">
        <f t="shared" si="12"/>
        <v>0</v>
      </c>
      <c r="N41" s="18"/>
      <c r="O41" s="55">
        <f t="shared" si="8"/>
        <v>66</v>
      </c>
      <c r="P41" s="15">
        <f t="shared" si="14"/>
        <v>0</v>
      </c>
    </row>
    <row r="42" spans="1:16" s="18" customFormat="1" ht="30" customHeight="1">
      <c r="A42" s="75" t="s">
        <v>744</v>
      </c>
      <c r="B42" s="61" t="s">
        <v>745</v>
      </c>
      <c r="C42" s="58" t="s">
        <v>121</v>
      </c>
      <c r="D42" s="269"/>
      <c r="F42" s="55">
        <v>0</v>
      </c>
      <c r="G42" s="15">
        <f t="shared" si="10"/>
        <v>0</v>
      </c>
      <c r="I42" s="55">
        <v>0</v>
      </c>
      <c r="J42" s="15">
        <f t="shared" si="11"/>
        <v>0</v>
      </c>
      <c r="L42" s="55">
        <v>51</v>
      </c>
      <c r="M42" s="15">
        <f t="shared" si="12"/>
        <v>0</v>
      </c>
      <c r="O42" s="55">
        <f t="shared" si="8"/>
        <v>51</v>
      </c>
      <c r="P42" s="15">
        <f t="shared" si="14"/>
        <v>0</v>
      </c>
    </row>
    <row r="43" spans="1:16" ht="15" customHeight="1" thickBot="1">
      <c r="A43" s="108"/>
      <c r="B43" s="104"/>
      <c r="C43" s="86"/>
      <c r="D43" s="399"/>
      <c r="E43" s="16"/>
      <c r="F43" s="219"/>
      <c r="G43" s="218"/>
      <c r="H43" s="16"/>
      <c r="I43" s="219"/>
      <c r="J43" s="218"/>
      <c r="K43" s="18"/>
      <c r="L43" s="219"/>
      <c r="M43" s="218"/>
      <c r="N43" s="18"/>
      <c r="O43" s="219"/>
      <c r="P43" s="218"/>
    </row>
    <row r="44" spans="1:16" ht="27" customHeight="1" thickBot="1">
      <c r="A44" s="348" t="s">
        <v>746</v>
      </c>
      <c r="B44" s="347"/>
      <c r="C44" s="347"/>
      <c r="D44" s="349"/>
      <c r="E44" s="52"/>
      <c r="F44" s="383"/>
      <c r="G44" s="63">
        <f>SUM(G5:G43)</f>
        <v>0</v>
      </c>
      <c r="H44" s="27"/>
      <c r="I44" s="383"/>
      <c r="J44" s="63">
        <f>SUM(J5:J43)</f>
        <v>0</v>
      </c>
      <c r="L44" s="383"/>
      <c r="M44" s="63">
        <f>SUM(M5:M43)</f>
        <v>0</v>
      </c>
      <c r="O44" s="383"/>
      <c r="P44" s="63">
        <f>SUM(P5:P43)</f>
        <v>0</v>
      </c>
    </row>
    <row r="45" spans="1:16">
      <c r="E45" s="23"/>
      <c r="F45" s="36"/>
      <c r="G45" s="23"/>
    </row>
    <row r="46" spans="1:16">
      <c r="E46" s="23"/>
      <c r="F46" s="36"/>
      <c r="G46" s="23"/>
    </row>
    <row r="47" spans="1:16">
      <c r="E47" s="23"/>
      <c r="F47" s="36"/>
      <c r="G47" s="23"/>
    </row>
    <row r="48" spans="1:16">
      <c r="E48" s="23"/>
      <c r="F48" s="36"/>
      <c r="G48" s="23"/>
    </row>
    <row r="49" spans="5:7">
      <c r="E49" s="23"/>
      <c r="F49" s="36"/>
      <c r="G49" s="23"/>
    </row>
    <row r="50" spans="5:7">
      <c r="E50" s="23"/>
      <c r="F50" s="36"/>
      <c r="G50" s="23"/>
    </row>
    <row r="51" spans="5:7">
      <c r="E51" s="23"/>
      <c r="F51" s="36"/>
      <c r="G51" s="23"/>
    </row>
  </sheetData>
  <sheetProtection selectLockedCells="1"/>
  <mergeCells count="8">
    <mergeCell ref="I2:J2"/>
    <mergeCell ref="L2:M2"/>
    <mergeCell ref="O2:P2"/>
    <mergeCell ref="A44:D44"/>
    <mergeCell ref="A2:A3"/>
    <mergeCell ref="B2:B3"/>
    <mergeCell ref="C2:C3"/>
    <mergeCell ref="F2:G2"/>
  </mergeCells>
  <printOptions gridLines="1"/>
  <pageMargins left="0.70866141732283505" right="0.70866141732283505" top="0.74803149606299202" bottom="0.74803149606299202" header="0.118110236220472" footer="0.118110236220472"/>
  <pageSetup paperSize="9" scale="56"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tabColor rgb="FF99CC00"/>
  </sheetPr>
  <dimension ref="A1:Q42"/>
  <sheetViews>
    <sheetView zoomScale="80" zoomScaleNormal="80" zoomScalePageLayoutView="85" workbookViewId="0">
      <pane ySplit="3" topLeftCell="A27" activePane="bottomLeft" state="frozen"/>
      <selection pane="bottomLeft" activeCell="D26" sqref="D26"/>
    </sheetView>
  </sheetViews>
  <sheetFormatPr defaultColWidth="8.85546875" defaultRowHeight="11.25"/>
  <cols>
    <col min="1" max="1" width="9.7109375" style="1" customWidth="1"/>
    <col min="2" max="2" width="49.7109375" style="1" customWidth="1"/>
    <col min="3" max="3" width="21.8554687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E3" s="122"/>
      <c r="F3" s="67" t="s">
        <v>113</v>
      </c>
      <c r="G3" s="67" t="s">
        <v>38</v>
      </c>
      <c r="I3" s="67" t="s">
        <v>113</v>
      </c>
      <c r="J3" s="67" t="s">
        <v>38</v>
      </c>
      <c r="L3" s="67" t="s">
        <v>113</v>
      </c>
      <c r="M3" s="67" t="s">
        <v>38</v>
      </c>
      <c r="O3" s="67" t="s">
        <v>113</v>
      </c>
      <c r="P3" s="67" t="s">
        <v>38</v>
      </c>
    </row>
    <row r="4" spans="1:17" ht="30" customHeight="1" thickBot="1">
      <c r="A4" s="92" t="s">
        <v>78</v>
      </c>
      <c r="B4" s="93" t="s">
        <v>747</v>
      </c>
      <c r="C4" s="94"/>
      <c r="D4" s="231"/>
      <c r="E4" s="11"/>
      <c r="F4" s="74"/>
      <c r="G4" s="73"/>
      <c r="H4" s="11"/>
      <c r="I4" s="367"/>
      <c r="J4" s="368"/>
      <c r="L4" s="367"/>
      <c r="M4" s="368"/>
      <c r="O4" s="367"/>
      <c r="P4" s="368"/>
    </row>
    <row r="5" spans="1:17" ht="15" customHeight="1">
      <c r="A5" s="84"/>
      <c r="B5" s="83"/>
      <c r="C5" s="49"/>
      <c r="D5" s="282"/>
      <c r="F5" s="216"/>
      <c r="G5" s="216"/>
      <c r="H5" s="11"/>
      <c r="I5" s="216"/>
      <c r="J5" s="216"/>
      <c r="K5" s="18"/>
      <c r="L5" s="216"/>
      <c r="M5" s="216"/>
      <c r="N5" s="18"/>
      <c r="O5" s="216"/>
      <c r="P5" s="216"/>
    </row>
    <row r="6" spans="1:17" ht="45" customHeight="1">
      <c r="A6" s="22" t="s">
        <v>748</v>
      </c>
      <c r="B6" s="43" t="s">
        <v>749</v>
      </c>
      <c r="C6" s="58"/>
      <c r="D6" s="266"/>
      <c r="E6" s="16"/>
      <c r="F6" s="55"/>
      <c r="G6" s="56"/>
      <c r="H6" s="16"/>
      <c r="I6" s="55"/>
      <c r="J6" s="56"/>
      <c r="K6" s="18"/>
      <c r="L6" s="55"/>
      <c r="M6" s="56"/>
      <c r="N6" s="18"/>
      <c r="O6" s="55"/>
      <c r="P6" s="56"/>
    </row>
    <row r="7" spans="1:17" ht="15" customHeight="1">
      <c r="A7" s="22"/>
      <c r="B7" s="42" t="s">
        <v>750</v>
      </c>
      <c r="C7" s="58" t="s">
        <v>751</v>
      </c>
      <c r="D7" s="266"/>
      <c r="E7" s="16"/>
      <c r="F7" s="55">
        <v>1</v>
      </c>
      <c r="G7" s="15">
        <f t="shared" ref="G7:G33" si="0">SUM(F7*$D7)</f>
        <v>0</v>
      </c>
      <c r="H7" s="16"/>
      <c r="I7" s="55">
        <v>1</v>
      </c>
      <c r="J7" s="15">
        <f t="shared" ref="J7:J33" si="1">SUM(I7*$D7)</f>
        <v>0</v>
      </c>
      <c r="K7" s="18"/>
      <c r="L7" s="55">
        <v>1</v>
      </c>
      <c r="M7" s="15">
        <f t="shared" ref="M7:M33" si="2">SUM(L7*$D7)</f>
        <v>0</v>
      </c>
      <c r="N7" s="18"/>
      <c r="O7" s="55">
        <f t="shared" ref="O7:O33" si="3">SUM(F7,I7,L7)</f>
        <v>3</v>
      </c>
      <c r="P7" s="15">
        <f t="shared" ref="P7:P33" si="4">SUM(O7*$D7)</f>
        <v>0</v>
      </c>
    </row>
    <row r="8" spans="1:17" ht="15" customHeight="1">
      <c r="A8" s="22"/>
      <c r="B8" s="42" t="s">
        <v>752</v>
      </c>
      <c r="C8" s="58" t="s">
        <v>751</v>
      </c>
      <c r="D8" s="266"/>
      <c r="E8" s="16"/>
      <c r="F8" s="55">
        <v>1</v>
      </c>
      <c r="G8" s="15">
        <f t="shared" si="0"/>
        <v>0</v>
      </c>
      <c r="H8" s="16"/>
      <c r="I8" s="55">
        <v>1</v>
      </c>
      <c r="J8" s="15">
        <f t="shared" si="1"/>
        <v>0</v>
      </c>
      <c r="K8" s="18"/>
      <c r="L8" s="55">
        <v>1</v>
      </c>
      <c r="M8" s="15">
        <f t="shared" si="2"/>
        <v>0</v>
      </c>
      <c r="N8" s="18"/>
      <c r="O8" s="55">
        <f t="shared" si="3"/>
        <v>3</v>
      </c>
      <c r="P8" s="15">
        <f t="shared" si="4"/>
        <v>0</v>
      </c>
    </row>
    <row r="9" spans="1:17" ht="15" customHeight="1">
      <c r="A9" s="22"/>
      <c r="B9" s="42" t="s">
        <v>753</v>
      </c>
      <c r="C9" s="58" t="s">
        <v>751</v>
      </c>
      <c r="D9" s="266"/>
      <c r="E9" s="16"/>
      <c r="F9" s="55">
        <v>1</v>
      </c>
      <c r="G9" s="15">
        <f t="shared" si="0"/>
        <v>0</v>
      </c>
      <c r="H9" s="16"/>
      <c r="I9" s="55">
        <v>1</v>
      </c>
      <c r="J9" s="15">
        <f t="shared" si="1"/>
        <v>0</v>
      </c>
      <c r="K9" s="18"/>
      <c r="L9" s="55">
        <v>1</v>
      </c>
      <c r="M9" s="15">
        <f t="shared" si="2"/>
        <v>0</v>
      </c>
      <c r="N9" s="18"/>
      <c r="O9" s="55">
        <f t="shared" si="3"/>
        <v>3</v>
      </c>
      <c r="P9" s="15">
        <f t="shared" si="4"/>
        <v>0</v>
      </c>
    </row>
    <row r="10" spans="1:17" ht="15" customHeight="1">
      <c r="A10" s="22"/>
      <c r="B10" s="42" t="s">
        <v>754</v>
      </c>
      <c r="C10" s="58" t="s">
        <v>751</v>
      </c>
      <c r="D10" s="266"/>
      <c r="E10" s="16"/>
      <c r="F10" s="55">
        <v>1</v>
      </c>
      <c r="G10" s="15">
        <f t="shared" si="0"/>
        <v>0</v>
      </c>
      <c r="H10" s="16"/>
      <c r="I10" s="55">
        <v>1</v>
      </c>
      <c r="J10" s="15">
        <f t="shared" si="1"/>
        <v>0</v>
      </c>
      <c r="K10" s="18"/>
      <c r="L10" s="55">
        <v>1</v>
      </c>
      <c r="M10" s="15">
        <f t="shared" si="2"/>
        <v>0</v>
      </c>
      <c r="N10" s="18"/>
      <c r="O10" s="55">
        <f t="shared" si="3"/>
        <v>3</v>
      </c>
      <c r="P10" s="15">
        <f t="shared" si="4"/>
        <v>0</v>
      </c>
    </row>
    <row r="11" spans="1:17" ht="15" customHeight="1">
      <c r="A11" s="22"/>
      <c r="B11" s="42" t="s">
        <v>755</v>
      </c>
      <c r="C11" s="58" t="s">
        <v>751</v>
      </c>
      <c r="D11" s="266"/>
      <c r="E11" s="16"/>
      <c r="F11" s="55">
        <v>1</v>
      </c>
      <c r="G11" s="15">
        <f t="shared" si="0"/>
        <v>0</v>
      </c>
      <c r="H11" s="16"/>
      <c r="I11" s="55">
        <v>1</v>
      </c>
      <c r="J11" s="15">
        <f t="shared" si="1"/>
        <v>0</v>
      </c>
      <c r="K11" s="18"/>
      <c r="L11" s="55">
        <v>1</v>
      </c>
      <c r="M11" s="15">
        <f t="shared" si="2"/>
        <v>0</v>
      </c>
      <c r="N11" s="18"/>
      <c r="O11" s="55">
        <f t="shared" si="3"/>
        <v>3</v>
      </c>
      <c r="P11" s="15">
        <f t="shared" si="4"/>
        <v>0</v>
      </c>
    </row>
    <row r="12" spans="1:17" ht="15" customHeight="1">
      <c r="A12" s="22"/>
      <c r="B12" s="42" t="s">
        <v>756</v>
      </c>
      <c r="C12" s="58" t="s">
        <v>751</v>
      </c>
      <c r="D12" s="266"/>
      <c r="E12" s="16"/>
      <c r="F12" s="55">
        <v>180</v>
      </c>
      <c r="G12" s="15">
        <f t="shared" si="0"/>
        <v>0</v>
      </c>
      <c r="H12" s="16"/>
      <c r="I12" s="55">
        <v>270</v>
      </c>
      <c r="J12" s="15">
        <f t="shared" si="1"/>
        <v>0</v>
      </c>
      <c r="K12" s="18"/>
      <c r="L12" s="55">
        <v>1530</v>
      </c>
      <c r="M12" s="15">
        <f t="shared" si="2"/>
        <v>0</v>
      </c>
      <c r="N12" s="18"/>
      <c r="O12" s="55">
        <f t="shared" si="3"/>
        <v>1980</v>
      </c>
      <c r="P12" s="15">
        <f t="shared" si="4"/>
        <v>0</v>
      </c>
    </row>
    <row r="13" spans="1:17" ht="15" customHeight="1">
      <c r="A13" s="22"/>
      <c r="B13" s="42" t="s">
        <v>757</v>
      </c>
      <c r="C13" s="58" t="s">
        <v>751</v>
      </c>
      <c r="D13" s="266"/>
      <c r="E13" s="16"/>
      <c r="F13" s="55">
        <v>1</v>
      </c>
      <c r="G13" s="15">
        <f t="shared" si="0"/>
        <v>0</v>
      </c>
      <c r="H13" s="16"/>
      <c r="I13" s="55">
        <v>1</v>
      </c>
      <c r="J13" s="15">
        <f t="shared" si="1"/>
        <v>0</v>
      </c>
      <c r="K13" s="18"/>
      <c r="L13" s="55">
        <v>1</v>
      </c>
      <c r="M13" s="15">
        <f t="shared" si="2"/>
        <v>0</v>
      </c>
      <c r="N13" s="18"/>
      <c r="O13" s="55">
        <f t="shared" si="3"/>
        <v>3</v>
      </c>
      <c r="P13" s="15">
        <f t="shared" si="4"/>
        <v>0</v>
      </c>
    </row>
    <row r="14" spans="1:17" ht="15" customHeight="1">
      <c r="A14" s="22"/>
      <c r="B14" s="42" t="s">
        <v>758</v>
      </c>
      <c r="C14" s="58" t="s">
        <v>751</v>
      </c>
      <c r="D14" s="266"/>
      <c r="E14" s="16"/>
      <c r="F14" s="55">
        <v>1</v>
      </c>
      <c r="G14" s="15">
        <f t="shared" si="0"/>
        <v>0</v>
      </c>
      <c r="H14" s="16"/>
      <c r="I14" s="55">
        <v>1</v>
      </c>
      <c r="J14" s="15">
        <f t="shared" si="1"/>
        <v>0</v>
      </c>
      <c r="K14" s="18"/>
      <c r="L14" s="55">
        <v>1</v>
      </c>
      <c r="M14" s="15">
        <f t="shared" si="2"/>
        <v>0</v>
      </c>
      <c r="N14" s="18"/>
      <c r="O14" s="55">
        <f t="shared" si="3"/>
        <v>3</v>
      </c>
      <c r="P14" s="15">
        <f t="shared" si="4"/>
        <v>0</v>
      </c>
    </row>
    <row r="15" spans="1:17" ht="15" customHeight="1">
      <c r="A15" s="22"/>
      <c r="B15" s="42" t="s">
        <v>759</v>
      </c>
      <c r="C15" s="58" t="s">
        <v>751</v>
      </c>
      <c r="D15" s="266"/>
      <c r="E15" s="16"/>
      <c r="F15" s="55">
        <v>1</v>
      </c>
      <c r="G15" s="15">
        <f t="shared" si="0"/>
        <v>0</v>
      </c>
      <c r="H15" s="16"/>
      <c r="I15" s="55">
        <v>1</v>
      </c>
      <c r="J15" s="15">
        <f t="shared" si="1"/>
        <v>0</v>
      </c>
      <c r="K15" s="18"/>
      <c r="L15" s="55">
        <v>1</v>
      </c>
      <c r="M15" s="15">
        <f t="shared" si="2"/>
        <v>0</v>
      </c>
      <c r="N15" s="18"/>
      <c r="O15" s="55">
        <f t="shared" si="3"/>
        <v>3</v>
      </c>
      <c r="P15" s="15">
        <f t="shared" si="4"/>
        <v>0</v>
      </c>
    </row>
    <row r="16" spans="1:17" ht="15" customHeight="1">
      <c r="A16" s="22"/>
      <c r="B16" s="42" t="s">
        <v>760</v>
      </c>
      <c r="C16" s="58" t="s">
        <v>751</v>
      </c>
      <c r="D16" s="266"/>
      <c r="E16" s="16"/>
      <c r="F16" s="55">
        <v>1</v>
      </c>
      <c r="G16" s="15">
        <f t="shared" si="0"/>
        <v>0</v>
      </c>
      <c r="H16" s="16"/>
      <c r="I16" s="55">
        <v>1</v>
      </c>
      <c r="J16" s="15">
        <f t="shared" si="1"/>
        <v>0</v>
      </c>
      <c r="K16" s="18"/>
      <c r="L16" s="55">
        <v>1</v>
      </c>
      <c r="M16" s="15">
        <f t="shared" si="2"/>
        <v>0</v>
      </c>
      <c r="N16" s="18"/>
      <c r="O16" s="55">
        <f t="shared" si="3"/>
        <v>3</v>
      </c>
      <c r="P16" s="15">
        <f t="shared" si="4"/>
        <v>0</v>
      </c>
    </row>
    <row r="17" spans="1:16" ht="15" customHeight="1">
      <c r="A17" s="22"/>
      <c r="B17" s="42" t="s">
        <v>761</v>
      </c>
      <c r="C17" s="58" t="s">
        <v>751</v>
      </c>
      <c r="D17" s="266"/>
      <c r="E17" s="16"/>
      <c r="F17" s="55">
        <v>1</v>
      </c>
      <c r="G17" s="15">
        <f t="shared" si="0"/>
        <v>0</v>
      </c>
      <c r="H17" s="16"/>
      <c r="I17" s="55">
        <v>1</v>
      </c>
      <c r="J17" s="15">
        <f t="shared" si="1"/>
        <v>0</v>
      </c>
      <c r="K17" s="18"/>
      <c r="L17" s="55">
        <v>1</v>
      </c>
      <c r="M17" s="15">
        <f t="shared" si="2"/>
        <v>0</v>
      </c>
      <c r="N17" s="18"/>
      <c r="O17" s="55">
        <f t="shared" si="3"/>
        <v>3</v>
      </c>
      <c r="P17" s="15">
        <f t="shared" si="4"/>
        <v>0</v>
      </c>
    </row>
    <row r="18" spans="1:16" ht="15" customHeight="1">
      <c r="A18" s="22"/>
      <c r="B18" s="42" t="s">
        <v>762</v>
      </c>
      <c r="C18" s="58" t="s">
        <v>751</v>
      </c>
      <c r="D18" s="266"/>
      <c r="E18" s="16"/>
      <c r="F18" s="55">
        <v>1</v>
      </c>
      <c r="G18" s="15">
        <f t="shared" si="0"/>
        <v>0</v>
      </c>
      <c r="H18" s="16"/>
      <c r="I18" s="55">
        <v>1</v>
      </c>
      <c r="J18" s="15">
        <f t="shared" si="1"/>
        <v>0</v>
      </c>
      <c r="K18" s="18"/>
      <c r="L18" s="55">
        <v>1</v>
      </c>
      <c r="M18" s="15">
        <f t="shared" si="2"/>
        <v>0</v>
      </c>
      <c r="N18" s="18"/>
      <c r="O18" s="55">
        <f t="shared" si="3"/>
        <v>3</v>
      </c>
      <c r="P18" s="15">
        <f t="shared" si="4"/>
        <v>0</v>
      </c>
    </row>
    <row r="19" spans="1:16" ht="15" customHeight="1">
      <c r="A19" s="22"/>
      <c r="B19" s="42" t="s">
        <v>763</v>
      </c>
      <c r="C19" s="58" t="s">
        <v>751</v>
      </c>
      <c r="D19" s="266"/>
      <c r="E19" s="16"/>
      <c r="F19" s="55">
        <v>1</v>
      </c>
      <c r="G19" s="15">
        <f t="shared" si="0"/>
        <v>0</v>
      </c>
      <c r="H19" s="16"/>
      <c r="I19" s="55">
        <v>1</v>
      </c>
      <c r="J19" s="15">
        <f t="shared" si="1"/>
        <v>0</v>
      </c>
      <c r="K19" s="18"/>
      <c r="L19" s="55">
        <v>1</v>
      </c>
      <c r="M19" s="15">
        <f t="shared" si="2"/>
        <v>0</v>
      </c>
      <c r="N19" s="18"/>
      <c r="O19" s="55">
        <f t="shared" si="3"/>
        <v>3</v>
      </c>
      <c r="P19" s="15">
        <f t="shared" si="4"/>
        <v>0</v>
      </c>
    </row>
    <row r="20" spans="1:16" ht="30" customHeight="1">
      <c r="A20" s="29" t="s">
        <v>764</v>
      </c>
      <c r="B20" s="65" t="s">
        <v>765</v>
      </c>
      <c r="C20" s="42"/>
      <c r="D20" s="266"/>
      <c r="F20" s="79"/>
      <c r="G20" s="79"/>
      <c r="H20" s="18"/>
      <c r="I20" s="79"/>
      <c r="J20" s="79"/>
      <c r="K20" s="18"/>
      <c r="L20" s="79"/>
      <c r="M20" s="79"/>
      <c r="N20" s="18"/>
      <c r="O20" s="79"/>
      <c r="P20" s="79"/>
    </row>
    <row r="21" spans="1:16" ht="15" customHeight="1">
      <c r="A21" s="30"/>
      <c r="B21" s="30" t="s">
        <v>730</v>
      </c>
      <c r="C21" s="42" t="s">
        <v>731</v>
      </c>
      <c r="D21" s="273"/>
      <c r="F21" s="55">
        <v>30</v>
      </c>
      <c r="G21" s="15">
        <f t="shared" si="0"/>
        <v>0</v>
      </c>
      <c r="H21" s="18"/>
      <c r="I21" s="55">
        <v>45</v>
      </c>
      <c r="J21" s="15">
        <f t="shared" si="1"/>
        <v>0</v>
      </c>
      <c r="K21" s="18"/>
      <c r="L21" s="55">
        <v>255</v>
      </c>
      <c r="M21" s="15">
        <f t="shared" si="2"/>
        <v>0</v>
      </c>
      <c r="N21" s="18"/>
      <c r="O21" s="55">
        <f t="shared" ref="O21:O31" si="5">SUM(F21,I21,L21)</f>
        <v>330</v>
      </c>
      <c r="P21" s="15">
        <f t="shared" si="4"/>
        <v>0</v>
      </c>
    </row>
    <row r="22" spans="1:16" ht="15" customHeight="1">
      <c r="A22" s="30"/>
      <c r="B22" s="30" t="s">
        <v>732</v>
      </c>
      <c r="C22" s="42" t="s">
        <v>731</v>
      </c>
      <c r="D22" s="273"/>
      <c r="F22" s="55">
        <v>1</v>
      </c>
      <c r="G22" s="15">
        <f t="shared" si="0"/>
        <v>0</v>
      </c>
      <c r="H22" s="18"/>
      <c r="I22" s="55">
        <v>1</v>
      </c>
      <c r="J22" s="15">
        <f t="shared" si="1"/>
        <v>0</v>
      </c>
      <c r="K22" s="18"/>
      <c r="L22" s="55">
        <v>1</v>
      </c>
      <c r="M22" s="15">
        <f t="shared" si="2"/>
        <v>0</v>
      </c>
      <c r="N22" s="18"/>
      <c r="O22" s="55">
        <f t="shared" si="5"/>
        <v>3</v>
      </c>
      <c r="P22" s="15">
        <f t="shared" si="4"/>
        <v>0</v>
      </c>
    </row>
    <row r="23" spans="1:16" ht="15" customHeight="1">
      <c r="A23" s="30"/>
      <c r="B23" s="30" t="s">
        <v>733</v>
      </c>
      <c r="C23" s="42" t="s">
        <v>731</v>
      </c>
      <c r="D23" s="273"/>
      <c r="F23" s="55">
        <v>1</v>
      </c>
      <c r="G23" s="15">
        <f t="shared" si="0"/>
        <v>0</v>
      </c>
      <c r="H23" s="18"/>
      <c r="I23" s="55">
        <v>1</v>
      </c>
      <c r="J23" s="15">
        <f t="shared" si="1"/>
        <v>0</v>
      </c>
      <c r="K23" s="18"/>
      <c r="L23" s="55">
        <v>1</v>
      </c>
      <c r="M23" s="15">
        <f t="shared" si="2"/>
        <v>0</v>
      </c>
      <c r="N23" s="18"/>
      <c r="O23" s="55">
        <f t="shared" si="5"/>
        <v>3</v>
      </c>
      <c r="P23" s="15">
        <f t="shared" si="4"/>
        <v>0</v>
      </c>
    </row>
    <row r="24" spans="1:16" ht="15" customHeight="1">
      <c r="A24" s="30"/>
      <c r="B24" s="30" t="s">
        <v>734</v>
      </c>
      <c r="C24" s="42" t="s">
        <v>731</v>
      </c>
      <c r="D24" s="273"/>
      <c r="F24" s="55">
        <v>1</v>
      </c>
      <c r="G24" s="15">
        <f t="shared" si="0"/>
        <v>0</v>
      </c>
      <c r="H24" s="18"/>
      <c r="I24" s="55">
        <v>1</v>
      </c>
      <c r="J24" s="15">
        <f t="shared" si="1"/>
        <v>0</v>
      </c>
      <c r="K24" s="18"/>
      <c r="L24" s="55">
        <v>1</v>
      </c>
      <c r="M24" s="15">
        <f t="shared" si="2"/>
        <v>0</v>
      </c>
      <c r="N24" s="18"/>
      <c r="O24" s="55">
        <f t="shared" si="5"/>
        <v>3</v>
      </c>
      <c r="P24" s="15">
        <f t="shared" si="4"/>
        <v>0</v>
      </c>
    </row>
    <row r="25" spans="1:16" ht="15" customHeight="1">
      <c r="A25" s="30"/>
      <c r="B25" s="30" t="s">
        <v>735</v>
      </c>
      <c r="C25" s="42" t="s">
        <v>731</v>
      </c>
      <c r="D25" s="273"/>
      <c r="F25" s="55">
        <v>1</v>
      </c>
      <c r="G25" s="15">
        <f t="shared" si="0"/>
        <v>0</v>
      </c>
      <c r="H25" s="18"/>
      <c r="I25" s="55">
        <v>1</v>
      </c>
      <c r="J25" s="15">
        <f t="shared" si="1"/>
        <v>0</v>
      </c>
      <c r="K25" s="18"/>
      <c r="L25" s="55">
        <v>1</v>
      </c>
      <c r="M25" s="15">
        <f t="shared" si="2"/>
        <v>0</v>
      </c>
      <c r="N25" s="18"/>
      <c r="O25" s="55">
        <f t="shared" si="5"/>
        <v>3</v>
      </c>
      <c r="P25" s="15">
        <f t="shared" si="4"/>
        <v>0</v>
      </c>
    </row>
    <row r="26" spans="1:16" ht="15" customHeight="1">
      <c r="A26" s="30"/>
      <c r="B26" s="30" t="s">
        <v>736</v>
      </c>
      <c r="C26" s="42" t="s">
        <v>731</v>
      </c>
      <c r="D26" s="273"/>
      <c r="F26" s="55">
        <v>1</v>
      </c>
      <c r="G26" s="15">
        <f t="shared" si="0"/>
        <v>0</v>
      </c>
      <c r="H26" s="18"/>
      <c r="I26" s="55">
        <v>1</v>
      </c>
      <c r="J26" s="15">
        <f t="shared" si="1"/>
        <v>0</v>
      </c>
      <c r="K26" s="18"/>
      <c r="L26" s="55">
        <v>1</v>
      </c>
      <c r="M26" s="15">
        <f t="shared" si="2"/>
        <v>0</v>
      </c>
      <c r="N26" s="18"/>
      <c r="O26" s="55">
        <f t="shared" si="5"/>
        <v>3</v>
      </c>
      <c r="P26" s="15">
        <f t="shared" si="4"/>
        <v>0</v>
      </c>
    </row>
    <row r="27" spans="1:16" ht="15" customHeight="1">
      <c r="A27" s="30"/>
      <c r="B27" s="30" t="s">
        <v>737</v>
      </c>
      <c r="C27" s="42" t="s">
        <v>731</v>
      </c>
      <c r="D27" s="273"/>
      <c r="F27" s="55">
        <v>1</v>
      </c>
      <c r="G27" s="15">
        <f t="shared" si="0"/>
        <v>0</v>
      </c>
      <c r="H27" s="18"/>
      <c r="I27" s="55">
        <v>1</v>
      </c>
      <c r="J27" s="15">
        <f t="shared" si="1"/>
        <v>0</v>
      </c>
      <c r="K27" s="18"/>
      <c r="L27" s="55">
        <v>1</v>
      </c>
      <c r="M27" s="15">
        <f t="shared" si="2"/>
        <v>0</v>
      </c>
      <c r="N27" s="18"/>
      <c r="O27" s="55">
        <f t="shared" si="5"/>
        <v>3</v>
      </c>
      <c r="P27" s="15">
        <f t="shared" si="4"/>
        <v>0</v>
      </c>
    </row>
    <row r="28" spans="1:16" ht="15" customHeight="1">
      <c r="A28" s="30"/>
      <c r="B28" s="30" t="s">
        <v>738</v>
      </c>
      <c r="C28" s="42" t="s">
        <v>731</v>
      </c>
      <c r="D28" s="273"/>
      <c r="F28" s="55">
        <v>1</v>
      </c>
      <c r="G28" s="15">
        <f t="shared" si="0"/>
        <v>0</v>
      </c>
      <c r="H28" s="18"/>
      <c r="I28" s="55">
        <v>1</v>
      </c>
      <c r="J28" s="15">
        <f t="shared" si="1"/>
        <v>0</v>
      </c>
      <c r="K28" s="18"/>
      <c r="L28" s="55">
        <v>1</v>
      </c>
      <c r="M28" s="15">
        <f t="shared" si="2"/>
        <v>0</v>
      </c>
      <c r="N28" s="18"/>
      <c r="O28" s="55">
        <f t="shared" si="5"/>
        <v>3</v>
      </c>
      <c r="P28" s="15">
        <f t="shared" si="4"/>
        <v>0</v>
      </c>
    </row>
    <row r="29" spans="1:16" ht="15" customHeight="1">
      <c r="A29" s="30"/>
      <c r="B29" s="30" t="s">
        <v>739</v>
      </c>
      <c r="C29" s="42" t="s">
        <v>731</v>
      </c>
      <c r="D29" s="273"/>
      <c r="F29" s="55">
        <v>1</v>
      </c>
      <c r="G29" s="15">
        <f t="shared" si="0"/>
        <v>0</v>
      </c>
      <c r="H29" s="18"/>
      <c r="I29" s="55">
        <v>1</v>
      </c>
      <c r="J29" s="15">
        <f t="shared" si="1"/>
        <v>0</v>
      </c>
      <c r="K29" s="18"/>
      <c r="L29" s="55">
        <v>1</v>
      </c>
      <c r="M29" s="15">
        <f t="shared" si="2"/>
        <v>0</v>
      </c>
      <c r="N29" s="18"/>
      <c r="O29" s="55">
        <f t="shared" si="5"/>
        <v>3</v>
      </c>
      <c r="P29" s="15">
        <f t="shared" si="4"/>
        <v>0</v>
      </c>
    </row>
    <row r="30" spans="1:16" ht="15" customHeight="1">
      <c r="A30" s="30"/>
      <c r="B30" s="30" t="s">
        <v>740</v>
      </c>
      <c r="C30" s="42" t="s">
        <v>731</v>
      </c>
      <c r="D30" s="273"/>
      <c r="F30" s="55">
        <v>1</v>
      </c>
      <c r="G30" s="15">
        <f t="shared" si="0"/>
        <v>0</v>
      </c>
      <c r="H30" s="18"/>
      <c r="I30" s="55">
        <v>1</v>
      </c>
      <c r="J30" s="15">
        <f t="shared" si="1"/>
        <v>0</v>
      </c>
      <c r="K30" s="18"/>
      <c r="L30" s="55">
        <v>1</v>
      </c>
      <c r="M30" s="15">
        <f t="shared" si="2"/>
        <v>0</v>
      </c>
      <c r="N30" s="18"/>
      <c r="O30" s="55">
        <f t="shared" si="5"/>
        <v>3</v>
      </c>
      <c r="P30" s="15">
        <f t="shared" si="4"/>
        <v>0</v>
      </c>
    </row>
    <row r="31" spans="1:16" ht="15" customHeight="1">
      <c r="A31" s="30"/>
      <c r="B31" s="30" t="s">
        <v>741</v>
      </c>
      <c r="C31" s="42" t="s">
        <v>731</v>
      </c>
      <c r="D31" s="273"/>
      <c r="F31" s="55">
        <v>1</v>
      </c>
      <c r="G31" s="15">
        <f t="shared" si="0"/>
        <v>0</v>
      </c>
      <c r="H31" s="18"/>
      <c r="I31" s="55">
        <v>1</v>
      </c>
      <c r="J31" s="15">
        <f t="shared" si="1"/>
        <v>0</v>
      </c>
      <c r="K31" s="18"/>
      <c r="L31" s="55">
        <v>1</v>
      </c>
      <c r="M31" s="15">
        <f t="shared" si="2"/>
        <v>0</v>
      </c>
      <c r="N31" s="18"/>
      <c r="O31" s="55">
        <f t="shared" si="5"/>
        <v>3</v>
      </c>
      <c r="P31" s="15">
        <f t="shared" si="4"/>
        <v>0</v>
      </c>
    </row>
    <row r="32" spans="1:16" s="18" customFormat="1" ht="45" customHeight="1">
      <c r="A32" s="22" t="s">
        <v>766</v>
      </c>
      <c r="B32" s="43" t="s">
        <v>767</v>
      </c>
      <c r="C32" s="58" t="s">
        <v>121</v>
      </c>
      <c r="D32" s="266"/>
      <c r="E32" s="16"/>
      <c r="F32" s="55">
        <v>6</v>
      </c>
      <c r="G32" s="15">
        <f t="shared" si="0"/>
        <v>0</v>
      </c>
      <c r="H32" s="16"/>
      <c r="I32" s="55">
        <v>9</v>
      </c>
      <c r="J32" s="15">
        <f t="shared" si="1"/>
        <v>0</v>
      </c>
      <c r="L32" s="55">
        <v>51</v>
      </c>
      <c r="M32" s="15">
        <f t="shared" si="2"/>
        <v>0</v>
      </c>
      <c r="O32" s="55">
        <f t="shared" si="3"/>
        <v>66</v>
      </c>
      <c r="P32" s="15">
        <f t="shared" si="4"/>
        <v>0</v>
      </c>
    </row>
    <row r="33" spans="1:16" s="18" customFormat="1" ht="30" customHeight="1">
      <c r="A33" s="121" t="s">
        <v>275</v>
      </c>
      <c r="B33" s="61" t="s">
        <v>768</v>
      </c>
      <c r="C33" s="58" t="s">
        <v>121</v>
      </c>
      <c r="D33" s="269"/>
      <c r="F33" s="55">
        <v>6</v>
      </c>
      <c r="G33" s="15">
        <f t="shared" si="0"/>
        <v>0</v>
      </c>
      <c r="I33" s="55">
        <v>9</v>
      </c>
      <c r="J33" s="15">
        <f t="shared" si="1"/>
        <v>0</v>
      </c>
      <c r="L33" s="55">
        <v>51</v>
      </c>
      <c r="M33" s="15">
        <f t="shared" si="2"/>
        <v>0</v>
      </c>
      <c r="O33" s="55">
        <f t="shared" si="3"/>
        <v>66</v>
      </c>
      <c r="P33" s="15">
        <f t="shared" si="4"/>
        <v>0</v>
      </c>
    </row>
    <row r="34" spans="1:16" ht="15" customHeight="1" thickBot="1">
      <c r="A34" s="108"/>
      <c r="B34" s="104"/>
      <c r="C34" s="86"/>
      <c r="D34" s="272"/>
      <c r="E34" s="16"/>
      <c r="F34" s="219"/>
      <c r="G34" s="218"/>
      <c r="H34" s="16"/>
      <c r="I34" s="219"/>
      <c r="J34" s="218"/>
      <c r="K34" s="18"/>
      <c r="L34" s="219"/>
      <c r="M34" s="218"/>
      <c r="N34" s="18"/>
      <c r="O34" s="219"/>
      <c r="P34" s="218"/>
    </row>
    <row r="35" spans="1:16" ht="27" customHeight="1" thickBot="1">
      <c r="A35" s="348" t="s">
        <v>769</v>
      </c>
      <c r="B35" s="347"/>
      <c r="C35" s="347"/>
      <c r="D35" s="349"/>
      <c r="E35" s="52"/>
      <c r="F35" s="383"/>
      <c r="G35" s="63">
        <f>SUM(G5:G34)</f>
        <v>0</v>
      </c>
      <c r="H35" s="27"/>
      <c r="I35" s="383"/>
      <c r="J35" s="63">
        <f>SUM(J5:J34)</f>
        <v>0</v>
      </c>
      <c r="L35" s="383"/>
      <c r="M35" s="63">
        <f>SUM(M5:M34)</f>
        <v>0</v>
      </c>
      <c r="O35" s="383"/>
      <c r="P35" s="63">
        <f>SUM(P5:P34)</f>
        <v>0</v>
      </c>
    </row>
    <row r="36" spans="1:16">
      <c r="E36" s="23"/>
      <c r="F36" s="36"/>
      <c r="G36" s="23"/>
    </row>
    <row r="37" spans="1:16">
      <c r="E37" s="23"/>
      <c r="F37" s="36"/>
      <c r="G37" s="23"/>
    </row>
    <row r="38" spans="1:16">
      <c r="E38" s="23"/>
      <c r="F38" s="36"/>
      <c r="G38" s="23"/>
    </row>
    <row r="39" spans="1:16">
      <c r="E39" s="23"/>
      <c r="F39" s="36"/>
      <c r="G39" s="23"/>
    </row>
    <row r="40" spans="1:16">
      <c r="E40" s="23"/>
      <c r="F40" s="36"/>
      <c r="G40" s="23"/>
    </row>
    <row r="41" spans="1:16">
      <c r="E41" s="23"/>
      <c r="F41" s="36"/>
      <c r="G41" s="23"/>
    </row>
    <row r="42" spans="1:16">
      <c r="E42" s="23"/>
      <c r="F42" s="36"/>
      <c r="G42" s="23"/>
    </row>
  </sheetData>
  <sheetProtection selectLockedCells="1"/>
  <mergeCells count="8">
    <mergeCell ref="I2:J2"/>
    <mergeCell ref="L2:M2"/>
    <mergeCell ref="O2:P2"/>
    <mergeCell ref="A35:D35"/>
    <mergeCell ref="A2:A3"/>
    <mergeCell ref="B2:B3"/>
    <mergeCell ref="C2:C3"/>
    <mergeCell ref="F2:G2"/>
  </mergeCells>
  <printOptions gridLines="1"/>
  <pageMargins left="0.70866141732283505" right="0.70866141732283505" top="0.74803149606299202" bottom="0.74803149606299202" header="0.118110236220472" footer="0.118110236220472"/>
  <pageSetup paperSize="9" scale="55"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K21"/>
  <sheetViews>
    <sheetView zoomScale="80" zoomScaleNormal="80" workbookViewId="0">
      <selection activeCell="F19" sqref="F19"/>
    </sheetView>
  </sheetViews>
  <sheetFormatPr defaultColWidth="8.85546875" defaultRowHeight="15"/>
  <cols>
    <col min="4" max="4" width="11" customWidth="1"/>
  </cols>
  <sheetData>
    <row r="1" spans="1:11">
      <c r="A1" s="213" t="s">
        <v>17</v>
      </c>
      <c r="B1" s="212"/>
      <c r="C1" s="212"/>
      <c r="D1" s="212"/>
      <c r="E1" s="212"/>
      <c r="F1" s="212"/>
      <c r="G1" s="212"/>
      <c r="H1" s="212"/>
      <c r="I1" s="212"/>
      <c r="J1" s="212"/>
      <c r="K1" s="212"/>
    </row>
    <row r="2" spans="1:11">
      <c r="A2" s="212"/>
      <c r="B2" s="212"/>
      <c r="C2" s="212"/>
      <c r="D2" s="212"/>
      <c r="E2" s="212"/>
      <c r="F2" s="212"/>
      <c r="G2" s="212"/>
      <c r="H2" s="212"/>
      <c r="I2" s="212"/>
      <c r="J2" s="212"/>
      <c r="K2" s="212"/>
    </row>
    <row r="3" spans="1:11">
      <c r="A3" s="212" t="s">
        <v>18</v>
      </c>
      <c r="B3" s="212" t="s">
        <v>19</v>
      </c>
      <c r="C3" s="212"/>
      <c r="D3" s="212"/>
      <c r="E3" s="212"/>
      <c r="F3" s="212"/>
      <c r="G3" s="212"/>
      <c r="H3" s="212"/>
      <c r="I3" s="212"/>
      <c r="J3" s="212"/>
      <c r="K3" s="212"/>
    </row>
    <row r="4" spans="1:11">
      <c r="A4" s="212"/>
      <c r="B4" s="212"/>
      <c r="C4" s="212"/>
      <c r="D4" s="212"/>
      <c r="E4" s="212"/>
      <c r="F4" s="212"/>
      <c r="G4" s="212"/>
      <c r="H4" s="212"/>
      <c r="I4" s="212"/>
      <c r="J4" s="212"/>
      <c r="K4" s="212"/>
    </row>
    <row r="5" spans="1:11">
      <c r="A5" s="212" t="s">
        <v>20</v>
      </c>
      <c r="B5" s="212" t="s">
        <v>21</v>
      </c>
      <c r="C5" s="212"/>
      <c r="D5" s="212"/>
      <c r="E5" s="242"/>
      <c r="F5" s="212" t="s">
        <v>22</v>
      </c>
      <c r="G5" s="212"/>
      <c r="H5" s="212"/>
      <c r="I5" s="212"/>
      <c r="J5" s="212"/>
      <c r="K5" s="212"/>
    </row>
    <row r="6" spans="1:11">
      <c r="A6" s="212"/>
      <c r="B6" s="212"/>
      <c r="C6" s="212"/>
      <c r="D6" s="212"/>
      <c r="E6" s="212"/>
      <c r="F6" s="212"/>
      <c r="G6" s="212"/>
      <c r="H6" s="212"/>
      <c r="I6" s="212"/>
      <c r="J6" s="212"/>
      <c r="K6" s="212"/>
    </row>
    <row r="7" spans="1:11">
      <c r="A7" s="212" t="s">
        <v>23</v>
      </c>
      <c r="B7" s="212" t="s">
        <v>24</v>
      </c>
      <c r="C7" s="212"/>
      <c r="D7" s="212"/>
      <c r="E7" s="212"/>
      <c r="F7" s="212"/>
      <c r="G7" s="212"/>
      <c r="H7" s="212"/>
      <c r="I7" s="212"/>
      <c r="J7" s="212"/>
      <c r="K7" s="212"/>
    </row>
    <row r="8" spans="1:11">
      <c r="A8" s="212"/>
      <c r="B8" s="212"/>
      <c r="C8" s="212"/>
      <c r="D8" s="212"/>
      <c r="E8" s="212"/>
      <c r="F8" s="212"/>
      <c r="G8" s="212"/>
      <c r="H8" s="212"/>
      <c r="I8" s="212"/>
      <c r="J8" s="212"/>
      <c r="K8" s="212"/>
    </row>
    <row r="9" spans="1:11">
      <c r="A9" s="212" t="s">
        <v>25</v>
      </c>
      <c r="B9" s="212" t="s">
        <v>26</v>
      </c>
      <c r="C9" s="212"/>
      <c r="D9" s="212"/>
      <c r="E9" s="212"/>
      <c r="F9" s="212"/>
      <c r="G9" s="212"/>
      <c r="H9" s="212"/>
      <c r="I9" s="212"/>
      <c r="J9" s="212"/>
      <c r="K9" s="212"/>
    </row>
    <row r="10" spans="1:11">
      <c r="A10" s="212"/>
      <c r="B10" s="212"/>
      <c r="C10" s="212"/>
      <c r="D10" s="212"/>
      <c r="E10" s="212"/>
      <c r="F10" s="212"/>
      <c r="G10" s="212"/>
      <c r="H10" s="212"/>
      <c r="I10" s="212"/>
      <c r="J10" s="212"/>
      <c r="K10" s="212"/>
    </row>
    <row r="11" spans="1:11">
      <c r="A11" s="212" t="s">
        <v>23</v>
      </c>
      <c r="B11" s="212" t="s">
        <v>27</v>
      </c>
      <c r="C11" s="212"/>
      <c r="D11" s="212"/>
      <c r="E11" s="241"/>
      <c r="F11" s="213"/>
      <c r="G11" s="212"/>
      <c r="H11" s="212"/>
      <c r="I11" s="212"/>
      <c r="J11" s="212"/>
      <c r="K11" s="212"/>
    </row>
    <row r="12" spans="1:11">
      <c r="A12" s="212"/>
      <c r="B12" s="212"/>
      <c r="C12" s="212"/>
      <c r="D12" s="212"/>
      <c r="E12" s="212"/>
      <c r="F12" s="213"/>
      <c r="G12" s="212"/>
      <c r="H12" s="212"/>
      <c r="I12" s="212"/>
      <c r="J12" s="212"/>
      <c r="K12" s="212"/>
    </row>
    <row r="13" spans="1:11">
      <c r="A13" s="212"/>
      <c r="B13" s="212"/>
      <c r="C13" s="212"/>
      <c r="D13" s="212"/>
      <c r="E13" s="243"/>
      <c r="F13" s="213" t="s">
        <v>28</v>
      </c>
      <c r="G13" s="212"/>
      <c r="H13" s="212"/>
      <c r="I13" s="212"/>
      <c r="J13" s="212"/>
      <c r="K13" s="212"/>
    </row>
    <row r="14" spans="1:11">
      <c r="A14" s="212"/>
      <c r="B14" s="212"/>
      <c r="C14" s="212"/>
      <c r="D14" s="212"/>
      <c r="E14" s="212"/>
      <c r="F14" s="213"/>
      <c r="G14" s="212"/>
      <c r="H14" s="212"/>
      <c r="I14" s="212"/>
      <c r="J14" s="212"/>
      <c r="K14" s="212"/>
    </row>
    <row r="15" spans="1:11">
      <c r="A15" s="212"/>
      <c r="B15" s="212"/>
      <c r="C15" s="212"/>
      <c r="D15" s="212"/>
      <c r="E15" s="244"/>
      <c r="F15" s="213" t="s">
        <v>29</v>
      </c>
      <c r="G15" s="212"/>
      <c r="H15" s="212"/>
      <c r="I15" s="212"/>
      <c r="J15" s="212"/>
      <c r="K15" s="212"/>
    </row>
    <row r="16" spans="1:11">
      <c r="A16" s="212"/>
      <c r="B16" s="212"/>
      <c r="C16" s="212"/>
      <c r="D16" s="212"/>
      <c r="E16" s="212"/>
      <c r="F16" s="213"/>
      <c r="G16" s="212"/>
      <c r="H16" s="212"/>
      <c r="I16" s="212"/>
      <c r="J16" s="212"/>
      <c r="K16" s="212"/>
    </row>
    <row r="17" spans="1:11">
      <c r="A17" s="212"/>
      <c r="B17" s="212"/>
      <c r="C17" s="212"/>
      <c r="D17" s="212"/>
      <c r="E17" s="245"/>
      <c r="F17" s="213" t="s">
        <v>30</v>
      </c>
      <c r="G17" s="212"/>
      <c r="H17" s="212"/>
      <c r="I17" s="212"/>
      <c r="J17" s="212"/>
      <c r="K17" s="212"/>
    </row>
    <row r="18" spans="1:11">
      <c r="A18" s="212"/>
      <c r="B18" s="212"/>
      <c r="C18" s="212"/>
      <c r="D18" s="212"/>
      <c r="E18" s="212"/>
      <c r="F18" s="213"/>
      <c r="G18" s="212"/>
      <c r="H18" s="212"/>
      <c r="I18" s="212"/>
      <c r="J18" s="212"/>
      <c r="K18" s="212"/>
    </row>
    <row r="19" spans="1:11">
      <c r="A19" s="212" t="s">
        <v>25</v>
      </c>
      <c r="B19" s="212" t="s">
        <v>31</v>
      </c>
      <c r="C19" s="212"/>
      <c r="D19" s="212"/>
      <c r="E19" s="212"/>
      <c r="F19" s="212"/>
      <c r="G19" s="212"/>
      <c r="H19" s="212"/>
      <c r="I19" s="212"/>
      <c r="J19" s="212"/>
      <c r="K19" s="212"/>
    </row>
    <row r="21" spans="1:11" ht="53.25" customHeight="1">
      <c r="A21" s="246" t="s">
        <v>32</v>
      </c>
      <c r="B21" s="328" t="s">
        <v>33</v>
      </c>
      <c r="C21" s="328"/>
      <c r="D21" s="328"/>
      <c r="E21" s="328"/>
      <c r="F21" s="328"/>
      <c r="G21" s="328"/>
      <c r="H21" s="328"/>
      <c r="I21" s="328"/>
    </row>
  </sheetData>
  <sheetProtection selectLockedCells="1"/>
  <mergeCells count="1">
    <mergeCell ref="B21:I21"/>
  </mergeCells>
  <pageMargins left="0.70866141732283505" right="0.70866141732283505" top="0.74803149606299202" bottom="0.74803149606299202" header="0.31496062992126" footer="0.31496062992126"/>
  <pageSetup paperSize="9" scale="60" orientation="landscape" r:id="rId1"/>
  <headerFooter>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
&amp;"Arial Narrow,Bold"&amp;8
_________________________________________________
Tenderer</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tabColor rgb="FF99CC00"/>
  </sheetPr>
  <dimension ref="A1:Q27"/>
  <sheetViews>
    <sheetView zoomScale="80" zoomScaleNormal="80" zoomScalePageLayoutView="85" workbookViewId="0">
      <pane ySplit="3" topLeftCell="A4" activePane="bottomLeft" state="frozen"/>
      <selection pane="bottomLeft" activeCell="D11" sqref="D11"/>
    </sheetView>
  </sheetViews>
  <sheetFormatPr defaultColWidth="8.85546875" defaultRowHeight="11.25"/>
  <cols>
    <col min="1" max="1" width="9.7109375" style="1" customWidth="1"/>
    <col min="2" max="2" width="49.7109375" style="1" customWidth="1"/>
    <col min="3" max="3" width="16.2851562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E3" s="122"/>
      <c r="F3" s="67" t="s">
        <v>113</v>
      </c>
      <c r="G3" s="67" t="s">
        <v>38</v>
      </c>
      <c r="I3" s="67" t="s">
        <v>113</v>
      </c>
      <c r="J3" s="67" t="s">
        <v>38</v>
      </c>
      <c r="L3" s="67" t="s">
        <v>113</v>
      </c>
      <c r="M3" s="67" t="s">
        <v>38</v>
      </c>
      <c r="O3" s="67" t="s">
        <v>113</v>
      </c>
      <c r="P3" s="67" t="s">
        <v>38</v>
      </c>
    </row>
    <row r="4" spans="1:17" ht="30" customHeight="1" thickBot="1">
      <c r="A4" s="92" t="s">
        <v>80</v>
      </c>
      <c r="B4" s="93" t="s">
        <v>770</v>
      </c>
      <c r="C4" s="94"/>
      <c r="D4" s="231"/>
      <c r="E4" s="11"/>
      <c r="F4" s="74"/>
      <c r="G4" s="73"/>
      <c r="H4" s="11"/>
      <c r="I4" s="367"/>
      <c r="J4" s="368"/>
      <c r="L4" s="367"/>
      <c r="M4" s="368"/>
      <c r="O4" s="367"/>
      <c r="P4" s="368"/>
    </row>
    <row r="5" spans="1:17" ht="15" customHeight="1">
      <c r="A5" s="84"/>
      <c r="B5" s="83"/>
      <c r="C5" s="49"/>
      <c r="D5" s="282"/>
      <c r="F5" s="216"/>
      <c r="G5" s="216"/>
      <c r="H5" s="11"/>
      <c r="I5" s="216"/>
      <c r="J5" s="216"/>
      <c r="K5" s="18"/>
      <c r="L5" s="216"/>
      <c r="M5" s="216"/>
      <c r="N5" s="18"/>
      <c r="O5" s="216"/>
      <c r="P5" s="216"/>
    </row>
    <row r="6" spans="1:17" ht="45" customHeight="1">
      <c r="A6" s="22" t="s">
        <v>771</v>
      </c>
      <c r="B6" s="43" t="s">
        <v>772</v>
      </c>
      <c r="C6" s="58"/>
      <c r="D6" s="266"/>
      <c r="E6" s="16"/>
      <c r="F6" s="55"/>
      <c r="G6" s="56"/>
      <c r="H6" s="16"/>
      <c r="I6" s="55"/>
      <c r="J6" s="56"/>
      <c r="K6" s="18"/>
      <c r="L6" s="55"/>
      <c r="M6" s="56"/>
      <c r="N6" s="18"/>
      <c r="O6" s="55"/>
      <c r="P6" s="56"/>
    </row>
    <row r="7" spans="1:17" ht="15" customHeight="1">
      <c r="A7" s="22"/>
      <c r="B7" s="42" t="s">
        <v>773</v>
      </c>
      <c r="C7" s="58" t="s">
        <v>774</v>
      </c>
      <c r="D7" s="266"/>
      <c r="E7" s="16"/>
      <c r="F7" s="55">
        <v>500</v>
      </c>
      <c r="G7" s="15">
        <f t="shared" ref="G7:G12" si="0">SUM(F7*$D7)</f>
        <v>0</v>
      </c>
      <c r="H7" s="16"/>
      <c r="I7" s="55">
        <v>375</v>
      </c>
      <c r="J7" s="15">
        <f t="shared" ref="J7:J12" si="1">SUM(I7*$D7)</f>
        <v>0</v>
      </c>
      <c r="K7" s="18"/>
      <c r="L7" s="55">
        <v>625</v>
      </c>
      <c r="M7" s="15">
        <f t="shared" ref="M7:M12" si="2">SUM(L7*$D7)</f>
        <v>0</v>
      </c>
      <c r="N7" s="18"/>
      <c r="O7" s="55">
        <f t="shared" ref="O7:O12" si="3">SUM(F7,I7,L7)</f>
        <v>1500</v>
      </c>
      <c r="P7" s="15">
        <f t="shared" ref="P7:P12" si="4">SUM(O7*$D7)</f>
        <v>0</v>
      </c>
    </row>
    <row r="8" spans="1:17" ht="15" customHeight="1">
      <c r="A8" s="22"/>
      <c r="B8" s="42" t="s">
        <v>775</v>
      </c>
      <c r="C8" s="58" t="s">
        <v>774</v>
      </c>
      <c r="D8" s="266"/>
      <c r="E8" s="16"/>
      <c r="F8" s="55">
        <v>45</v>
      </c>
      <c r="G8" s="15">
        <f t="shared" si="0"/>
        <v>0</v>
      </c>
      <c r="H8" s="16"/>
      <c r="I8" s="55">
        <v>35</v>
      </c>
      <c r="J8" s="15">
        <f t="shared" si="1"/>
        <v>0</v>
      </c>
      <c r="K8" s="18"/>
      <c r="L8" s="55">
        <v>55</v>
      </c>
      <c r="M8" s="15">
        <f t="shared" si="2"/>
        <v>0</v>
      </c>
      <c r="N8" s="18"/>
      <c r="O8" s="55">
        <f t="shared" si="3"/>
        <v>135</v>
      </c>
      <c r="P8" s="15">
        <f t="shared" si="4"/>
        <v>0</v>
      </c>
    </row>
    <row r="9" spans="1:17" ht="15" customHeight="1">
      <c r="A9" s="22"/>
      <c r="B9" s="42" t="s">
        <v>776</v>
      </c>
      <c r="C9" s="58" t="s">
        <v>774</v>
      </c>
      <c r="D9" s="266"/>
      <c r="E9" s="16"/>
      <c r="F9" s="55">
        <v>25</v>
      </c>
      <c r="G9" s="15">
        <f t="shared" si="0"/>
        <v>0</v>
      </c>
      <c r="H9" s="16"/>
      <c r="I9" s="55">
        <v>20</v>
      </c>
      <c r="J9" s="15">
        <f t="shared" si="1"/>
        <v>0</v>
      </c>
      <c r="K9" s="18"/>
      <c r="L9" s="55">
        <v>30</v>
      </c>
      <c r="M9" s="15">
        <f t="shared" si="2"/>
        <v>0</v>
      </c>
      <c r="N9" s="18"/>
      <c r="O9" s="55">
        <f t="shared" ref="O9" si="5">SUM(F9,I9,L9)</f>
        <v>75</v>
      </c>
      <c r="P9" s="15">
        <f t="shared" si="4"/>
        <v>0</v>
      </c>
    </row>
    <row r="10" spans="1:17" ht="15" customHeight="1">
      <c r="A10" s="22"/>
      <c r="B10" s="42" t="s">
        <v>777</v>
      </c>
      <c r="C10" s="58" t="s">
        <v>774</v>
      </c>
      <c r="D10" s="266"/>
      <c r="E10" s="16"/>
      <c r="F10" s="55">
        <v>25</v>
      </c>
      <c r="G10" s="15">
        <f t="shared" si="0"/>
        <v>0</v>
      </c>
      <c r="H10" s="16"/>
      <c r="I10" s="55">
        <v>20</v>
      </c>
      <c r="J10" s="15">
        <f t="shared" si="1"/>
        <v>0</v>
      </c>
      <c r="K10" s="18"/>
      <c r="L10" s="55">
        <v>30</v>
      </c>
      <c r="M10" s="15">
        <f t="shared" si="2"/>
        <v>0</v>
      </c>
      <c r="N10" s="18"/>
      <c r="O10" s="55">
        <f t="shared" ref="O10" si="6">SUM(F10,I10,L10)</f>
        <v>75</v>
      </c>
      <c r="P10" s="15">
        <f t="shared" si="4"/>
        <v>0</v>
      </c>
    </row>
    <row r="11" spans="1:17" ht="15" customHeight="1">
      <c r="A11" s="22"/>
      <c r="B11" s="42" t="s">
        <v>778</v>
      </c>
      <c r="C11" s="58" t="s">
        <v>774</v>
      </c>
      <c r="D11" s="266"/>
      <c r="E11" s="16"/>
      <c r="F11" s="55">
        <v>15</v>
      </c>
      <c r="G11" s="15">
        <f t="shared" si="0"/>
        <v>0</v>
      </c>
      <c r="H11" s="16"/>
      <c r="I11" s="55">
        <v>12</v>
      </c>
      <c r="J11" s="15">
        <f t="shared" si="1"/>
        <v>0</v>
      </c>
      <c r="K11" s="18"/>
      <c r="L11" s="55">
        <v>18</v>
      </c>
      <c r="M11" s="15">
        <f t="shared" si="2"/>
        <v>0</v>
      </c>
      <c r="N11" s="18"/>
      <c r="O11" s="55">
        <f t="shared" ref="O11" si="7">SUM(F11,I11,L11)</f>
        <v>45</v>
      </c>
      <c r="P11" s="15">
        <f t="shared" si="4"/>
        <v>0</v>
      </c>
    </row>
    <row r="12" spans="1:17" ht="15" customHeight="1">
      <c r="A12" s="22"/>
      <c r="B12" s="42" t="s">
        <v>779</v>
      </c>
      <c r="C12" s="58" t="s">
        <v>774</v>
      </c>
      <c r="D12" s="266"/>
      <c r="E12" s="16"/>
      <c r="F12" s="55">
        <v>70</v>
      </c>
      <c r="G12" s="15">
        <f t="shared" si="0"/>
        <v>0</v>
      </c>
      <c r="H12" s="16"/>
      <c r="I12" s="55">
        <v>52</v>
      </c>
      <c r="J12" s="15">
        <f t="shared" si="1"/>
        <v>0</v>
      </c>
      <c r="K12" s="18"/>
      <c r="L12" s="55">
        <v>88</v>
      </c>
      <c r="M12" s="15">
        <f t="shared" si="2"/>
        <v>0</v>
      </c>
      <c r="N12" s="18"/>
      <c r="O12" s="55">
        <f t="shared" si="3"/>
        <v>210</v>
      </c>
      <c r="P12" s="15">
        <f t="shared" si="4"/>
        <v>0</v>
      </c>
    </row>
    <row r="13" spans="1:17" s="135" customFormat="1" ht="15" customHeight="1">
      <c r="A13" s="136"/>
      <c r="B13" s="138"/>
      <c r="C13" s="141"/>
      <c r="D13" s="284"/>
      <c r="E13" s="139"/>
      <c r="F13" s="134"/>
      <c r="G13" s="142"/>
      <c r="H13" s="139"/>
      <c r="I13" s="134"/>
      <c r="J13" s="142"/>
      <c r="K13" s="215"/>
      <c r="L13" s="134"/>
      <c r="M13" s="142"/>
      <c r="N13" s="215"/>
      <c r="O13" s="134"/>
      <c r="P13" s="142"/>
    </row>
    <row r="14" spans="1:17" s="135" customFormat="1" ht="15" customHeight="1">
      <c r="A14" s="136"/>
      <c r="B14" s="137"/>
      <c r="C14" s="141"/>
      <c r="D14" s="285"/>
      <c r="E14" s="139"/>
      <c r="F14" s="134"/>
      <c r="G14" s="142"/>
      <c r="H14" s="139"/>
      <c r="I14" s="134"/>
      <c r="J14" s="142"/>
      <c r="K14" s="215"/>
      <c r="L14" s="134"/>
      <c r="M14" s="142"/>
      <c r="N14" s="215"/>
      <c r="O14" s="134"/>
      <c r="P14" s="142"/>
    </row>
    <row r="15" spans="1:17" s="135" customFormat="1" ht="15" customHeight="1">
      <c r="A15" s="136"/>
      <c r="B15" s="137"/>
      <c r="C15" s="141"/>
      <c r="D15" s="285"/>
      <c r="E15" s="139"/>
      <c r="F15" s="134"/>
      <c r="G15" s="142"/>
      <c r="H15" s="139"/>
      <c r="I15" s="134"/>
      <c r="J15" s="142"/>
      <c r="K15" s="215"/>
      <c r="L15" s="134"/>
      <c r="M15" s="142"/>
      <c r="N15" s="215"/>
      <c r="O15" s="134"/>
      <c r="P15" s="142"/>
    </row>
    <row r="16" spans="1:17" s="135" customFormat="1" ht="15" customHeight="1">
      <c r="A16" s="136"/>
      <c r="B16" s="137"/>
      <c r="C16" s="141"/>
      <c r="D16" s="285"/>
      <c r="E16" s="139"/>
      <c r="F16" s="134"/>
      <c r="G16" s="142"/>
      <c r="H16" s="139"/>
      <c r="I16" s="134"/>
      <c r="J16" s="142"/>
      <c r="K16" s="215"/>
      <c r="L16" s="134"/>
      <c r="M16" s="142"/>
      <c r="N16" s="215"/>
      <c r="O16" s="134"/>
      <c r="P16" s="142"/>
    </row>
    <row r="17" spans="1:16" s="135" customFormat="1" ht="15" customHeight="1">
      <c r="A17" s="136"/>
      <c r="B17" s="137"/>
      <c r="C17" s="141"/>
      <c r="D17" s="285"/>
      <c r="E17" s="139"/>
      <c r="F17" s="134"/>
      <c r="G17" s="142"/>
      <c r="H17" s="139"/>
      <c r="I17" s="134"/>
      <c r="J17" s="142"/>
      <c r="K17" s="215"/>
      <c r="L17" s="134"/>
      <c r="M17" s="142"/>
      <c r="N17" s="215"/>
      <c r="O17" s="134"/>
      <c r="P17" s="142"/>
    </row>
    <row r="18" spans="1:16" s="135" customFormat="1" ht="15" customHeight="1">
      <c r="A18" s="136"/>
      <c r="B18" s="137"/>
      <c r="C18" s="141"/>
      <c r="D18" s="285"/>
      <c r="E18" s="139"/>
      <c r="F18" s="134"/>
      <c r="G18" s="142"/>
      <c r="H18" s="139"/>
      <c r="I18" s="134"/>
      <c r="J18" s="142"/>
      <c r="K18" s="215"/>
      <c r="L18" s="134"/>
      <c r="M18" s="142"/>
      <c r="N18" s="215"/>
      <c r="O18" s="134"/>
      <c r="P18" s="142"/>
    </row>
    <row r="19" spans="1:16" ht="15" customHeight="1" thickBot="1">
      <c r="A19" s="108"/>
      <c r="B19" s="104"/>
      <c r="C19" s="86"/>
      <c r="D19" s="399"/>
      <c r="E19" s="16"/>
      <c r="F19" s="219"/>
      <c r="G19" s="218"/>
      <c r="H19" s="16"/>
      <c r="I19" s="219"/>
      <c r="J19" s="218"/>
      <c r="K19" s="18"/>
      <c r="L19" s="219"/>
      <c r="M19" s="218"/>
      <c r="N19" s="18"/>
      <c r="O19" s="219"/>
      <c r="P19" s="218"/>
    </row>
    <row r="20" spans="1:16" ht="27" customHeight="1" thickBot="1">
      <c r="A20" s="348" t="s">
        <v>780</v>
      </c>
      <c r="B20" s="347"/>
      <c r="C20" s="347"/>
      <c r="D20" s="349"/>
      <c r="E20" s="52"/>
      <c r="F20" s="383"/>
      <c r="G20" s="63">
        <f>SUM(G5:G19)</f>
        <v>0</v>
      </c>
      <c r="H20" s="27"/>
      <c r="I20" s="383"/>
      <c r="J20" s="63">
        <f>SUM(J5:J19)</f>
        <v>0</v>
      </c>
      <c r="L20" s="383"/>
      <c r="M20" s="63">
        <f>SUM(M5:M19)</f>
        <v>0</v>
      </c>
      <c r="O20" s="383"/>
      <c r="P20" s="63">
        <f>SUM(P5:P19)</f>
        <v>0</v>
      </c>
    </row>
    <row r="21" spans="1:16">
      <c r="E21" s="23"/>
      <c r="F21" s="36"/>
      <c r="G21" s="23"/>
    </row>
    <row r="22" spans="1:16">
      <c r="E22" s="23"/>
      <c r="F22" s="36"/>
      <c r="G22" s="23"/>
    </row>
    <row r="23" spans="1:16">
      <c r="E23" s="23"/>
      <c r="F23" s="36"/>
      <c r="G23" s="23"/>
    </row>
    <row r="24" spans="1:16">
      <c r="E24" s="23"/>
      <c r="F24" s="36"/>
      <c r="G24" s="23"/>
    </row>
    <row r="25" spans="1:16">
      <c r="E25" s="23"/>
      <c r="F25" s="36"/>
      <c r="G25" s="23"/>
    </row>
    <row r="26" spans="1:16">
      <c r="E26" s="23"/>
      <c r="F26" s="36"/>
      <c r="G26" s="23"/>
    </row>
    <row r="27" spans="1:16">
      <c r="E27" s="23"/>
      <c r="F27" s="36"/>
      <c r="G27" s="23"/>
    </row>
  </sheetData>
  <sheetProtection selectLockedCells="1"/>
  <mergeCells count="8">
    <mergeCell ref="O2:P2"/>
    <mergeCell ref="F2:G2"/>
    <mergeCell ref="I2:J2"/>
    <mergeCell ref="L2:M2"/>
    <mergeCell ref="A20:D20"/>
    <mergeCell ref="A2:A3"/>
    <mergeCell ref="B2:B3"/>
    <mergeCell ref="C2:C3"/>
  </mergeCells>
  <printOptions gridLines="1"/>
  <pageMargins left="0.70866141732283505" right="0.70866141732283505" top="0.74803149606299202" bottom="0.74803149606299202" header="0.118110236220472" footer="0.118110236220472"/>
  <pageSetup paperSize="9" scale="56"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9CC00"/>
  </sheetPr>
  <dimension ref="A1:Q18"/>
  <sheetViews>
    <sheetView zoomScale="80" zoomScaleNormal="80" zoomScalePageLayoutView="85" workbookViewId="0">
      <pane ySplit="3" topLeftCell="A4" activePane="bottomLeft" state="frozen"/>
      <selection pane="bottomLeft" activeCell="D5" sqref="D5"/>
    </sheetView>
  </sheetViews>
  <sheetFormatPr defaultColWidth="8.85546875" defaultRowHeight="11.25"/>
  <cols>
    <col min="1" max="1" width="9.7109375" style="1" customWidth="1"/>
    <col min="2" max="2" width="49.7109375" style="1" customWidth="1"/>
    <col min="3" max="3" width="12.4257812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E3" s="122"/>
      <c r="F3" s="67" t="s">
        <v>113</v>
      </c>
      <c r="G3" s="67" t="s">
        <v>38</v>
      </c>
      <c r="I3" s="67" t="s">
        <v>113</v>
      </c>
      <c r="J3" s="67" t="s">
        <v>38</v>
      </c>
      <c r="L3" s="67" t="s">
        <v>113</v>
      </c>
      <c r="M3" s="67" t="s">
        <v>38</v>
      </c>
      <c r="O3" s="67" t="s">
        <v>113</v>
      </c>
      <c r="P3" s="67" t="s">
        <v>38</v>
      </c>
    </row>
    <row r="4" spans="1:17" ht="30" customHeight="1" thickBot="1">
      <c r="A4" s="92" t="s">
        <v>82</v>
      </c>
      <c r="B4" s="93" t="s">
        <v>781</v>
      </c>
      <c r="C4" s="94"/>
      <c r="D4" s="231"/>
      <c r="E4" s="11"/>
      <c r="F4" s="74"/>
      <c r="G4" s="73"/>
      <c r="H4" s="11"/>
      <c r="I4" s="367"/>
      <c r="J4" s="368"/>
      <c r="L4" s="367"/>
      <c r="M4" s="368"/>
      <c r="O4" s="367"/>
      <c r="P4" s="368"/>
    </row>
    <row r="5" spans="1:17" ht="15" customHeight="1">
      <c r="A5" s="84"/>
      <c r="B5" s="48"/>
      <c r="C5" s="49"/>
      <c r="D5" s="282"/>
      <c r="F5" s="216"/>
      <c r="G5" s="216"/>
      <c r="H5" s="11"/>
      <c r="I5" s="216"/>
      <c r="J5" s="216"/>
      <c r="K5" s="18"/>
      <c r="L5" s="216"/>
      <c r="M5" s="216"/>
      <c r="N5" s="18"/>
      <c r="O5" s="216"/>
      <c r="P5" s="216"/>
    </row>
    <row r="6" spans="1:17" ht="66" customHeight="1">
      <c r="A6" s="22" t="s">
        <v>782</v>
      </c>
      <c r="B6" s="176" t="s">
        <v>783</v>
      </c>
      <c r="C6" s="58" t="s">
        <v>121</v>
      </c>
      <c r="D6" s="266"/>
      <c r="E6" s="16"/>
      <c r="F6" s="55">
        <v>0</v>
      </c>
      <c r="G6" s="15">
        <f t="shared" ref="G6:G8" si="0">SUM(F6*$D6)</f>
        <v>0</v>
      </c>
      <c r="H6" s="16"/>
      <c r="I6" s="55">
        <v>0</v>
      </c>
      <c r="J6" s="15">
        <f t="shared" ref="J6:J8" si="1">SUM(I6*$D6)</f>
        <v>0</v>
      </c>
      <c r="K6" s="18"/>
      <c r="L6" s="55">
        <v>12</v>
      </c>
      <c r="M6" s="15">
        <f t="shared" ref="M6:M8" si="2">SUM(L6*$D6)</f>
        <v>0</v>
      </c>
      <c r="N6" s="18"/>
      <c r="O6" s="55">
        <f t="shared" ref="O6" si="3">SUM(F6,I6,L6)</f>
        <v>12</v>
      </c>
      <c r="P6" s="15">
        <f t="shared" ref="P6:P8" si="4">SUM(O6*$D6)</f>
        <v>0</v>
      </c>
    </row>
    <row r="7" spans="1:17" ht="40.5" customHeight="1">
      <c r="A7" s="22" t="s">
        <v>784</v>
      </c>
      <c r="B7" s="176" t="s">
        <v>785</v>
      </c>
      <c r="C7" s="58" t="s">
        <v>121</v>
      </c>
      <c r="D7" s="266"/>
      <c r="E7" s="16"/>
      <c r="F7" s="55">
        <v>0</v>
      </c>
      <c r="G7" s="15">
        <f t="shared" si="0"/>
        <v>0</v>
      </c>
      <c r="H7" s="16"/>
      <c r="I7" s="55">
        <v>0</v>
      </c>
      <c r="J7" s="15">
        <f t="shared" si="1"/>
        <v>0</v>
      </c>
      <c r="K7" s="18"/>
      <c r="L7" s="55">
        <v>12</v>
      </c>
      <c r="M7" s="15">
        <f t="shared" si="2"/>
        <v>0</v>
      </c>
      <c r="N7" s="18"/>
      <c r="O7" s="55">
        <f t="shared" ref="O7:O8" si="5">SUM(F7,I7,L7)</f>
        <v>12</v>
      </c>
      <c r="P7" s="15">
        <f t="shared" si="4"/>
        <v>0</v>
      </c>
      <c r="Q7" s="16"/>
    </row>
    <row r="8" spans="1:17" ht="15" customHeight="1">
      <c r="A8" s="22" t="s">
        <v>786</v>
      </c>
      <c r="B8" s="131" t="s">
        <v>787</v>
      </c>
      <c r="C8" s="58" t="s">
        <v>121</v>
      </c>
      <c r="D8" s="266"/>
      <c r="E8" s="16"/>
      <c r="F8" s="55">
        <v>0</v>
      </c>
      <c r="G8" s="15">
        <f t="shared" si="0"/>
        <v>0</v>
      </c>
      <c r="H8" s="16"/>
      <c r="I8" s="55">
        <v>0</v>
      </c>
      <c r="J8" s="15">
        <f t="shared" si="1"/>
        <v>0</v>
      </c>
      <c r="K8" s="18"/>
      <c r="L8" s="55">
        <v>12</v>
      </c>
      <c r="M8" s="15">
        <f t="shared" si="2"/>
        <v>0</v>
      </c>
      <c r="N8" s="18"/>
      <c r="O8" s="55">
        <f t="shared" si="5"/>
        <v>12</v>
      </c>
      <c r="P8" s="15">
        <f t="shared" si="4"/>
        <v>0</v>
      </c>
      <c r="Q8" s="16"/>
    </row>
    <row r="9" spans="1:17" ht="15" customHeight="1">
      <c r="A9" s="22"/>
      <c r="B9" s="58"/>
      <c r="C9" s="58"/>
      <c r="D9" s="266"/>
      <c r="E9" s="16"/>
      <c r="F9" s="55"/>
      <c r="G9" s="15"/>
      <c r="H9" s="16"/>
      <c r="I9" s="55"/>
      <c r="J9" s="15"/>
      <c r="K9" s="18"/>
      <c r="L9" s="55"/>
      <c r="M9" s="15"/>
      <c r="N9" s="18"/>
      <c r="O9" s="55"/>
      <c r="P9" s="15"/>
    </row>
    <row r="10" spans="1:17" ht="15" customHeight="1" thickBot="1">
      <c r="A10" s="108"/>
      <c r="B10" s="400"/>
      <c r="C10" s="86"/>
      <c r="D10" s="270"/>
      <c r="E10" s="16"/>
      <c r="F10" s="219"/>
      <c r="G10" s="218"/>
      <c r="H10" s="16"/>
      <c r="I10" s="219"/>
      <c r="J10" s="218"/>
      <c r="K10" s="18"/>
      <c r="L10" s="219"/>
      <c r="M10" s="218"/>
      <c r="N10" s="18"/>
      <c r="O10" s="219"/>
      <c r="P10" s="218"/>
    </row>
    <row r="11" spans="1:17" ht="27" customHeight="1" thickBot="1">
      <c r="A11" s="348" t="s">
        <v>788</v>
      </c>
      <c r="B11" s="347"/>
      <c r="C11" s="347"/>
      <c r="D11" s="349"/>
      <c r="E11" s="52"/>
      <c r="F11" s="383"/>
      <c r="G11" s="63">
        <f>SUM(G5:G10)</f>
        <v>0</v>
      </c>
      <c r="H11" s="27"/>
      <c r="I11" s="383"/>
      <c r="J11" s="63">
        <f>SUM(J5:J10)</f>
        <v>0</v>
      </c>
      <c r="L11" s="383"/>
      <c r="M11" s="63">
        <f>SUM(M5:M10)</f>
        <v>0</v>
      </c>
      <c r="O11" s="383"/>
      <c r="P11" s="63">
        <f>SUM(P5:P10)</f>
        <v>0</v>
      </c>
    </row>
    <row r="12" spans="1:17">
      <c r="E12" s="23"/>
      <c r="F12" s="36"/>
      <c r="G12" s="23"/>
    </row>
    <row r="13" spans="1:17">
      <c r="E13" s="23"/>
      <c r="F13" s="36"/>
      <c r="G13" s="23"/>
    </row>
    <row r="14" spans="1:17">
      <c r="E14" s="23"/>
      <c r="F14" s="36"/>
      <c r="G14" s="23"/>
    </row>
    <row r="15" spans="1:17">
      <c r="E15" s="23"/>
      <c r="F15" s="36"/>
      <c r="G15" s="23"/>
    </row>
    <row r="16" spans="1:17">
      <c r="E16" s="23"/>
      <c r="F16" s="36"/>
      <c r="G16" s="23"/>
    </row>
    <row r="17" spans="5:7">
      <c r="E17" s="23"/>
      <c r="F17" s="36"/>
      <c r="G17" s="23"/>
    </row>
    <row r="18" spans="5:7">
      <c r="E18" s="23"/>
      <c r="F18" s="36"/>
      <c r="G18" s="23"/>
    </row>
  </sheetData>
  <sheetProtection selectLockedCells="1"/>
  <mergeCells count="8">
    <mergeCell ref="I2:J2"/>
    <mergeCell ref="L2:M2"/>
    <mergeCell ref="O2:P2"/>
    <mergeCell ref="A11:D11"/>
    <mergeCell ref="A2:A3"/>
    <mergeCell ref="B2:B3"/>
    <mergeCell ref="C2:C3"/>
    <mergeCell ref="F2:G2"/>
  </mergeCells>
  <printOptions gridLines="1"/>
  <pageMargins left="0.70866141732283505" right="0.70866141732283505" top="0.74803149606299202" bottom="0.74803149606299202" header="0.118110236220472" footer="0.118110236220472"/>
  <pageSetup paperSize="9" scale="55"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8">
    <tabColor rgb="FF99CC00"/>
  </sheetPr>
  <dimension ref="A1:Q20"/>
  <sheetViews>
    <sheetView zoomScale="80" zoomScaleNormal="80" zoomScalePageLayoutView="80" workbookViewId="0">
      <pane ySplit="3" topLeftCell="A13" activePane="bottomLeft" state="frozen"/>
      <selection pane="bottomLeft" activeCell="L15" sqref="L15"/>
    </sheetView>
  </sheetViews>
  <sheetFormatPr defaultColWidth="8.85546875" defaultRowHeight="11.25"/>
  <cols>
    <col min="1" max="1" width="9.7109375" style="1" customWidth="1"/>
    <col min="2" max="2" width="49.7109375" style="1" customWidth="1"/>
    <col min="3" max="3" width="13.710937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B1" s="45"/>
      <c r="C1" s="45"/>
      <c r="D1" s="235"/>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E3" s="122"/>
      <c r="F3" s="67" t="s">
        <v>113</v>
      </c>
      <c r="G3" s="67" t="s">
        <v>38</v>
      </c>
      <c r="I3" s="67" t="s">
        <v>113</v>
      </c>
      <c r="J3" s="67" t="s">
        <v>38</v>
      </c>
      <c r="L3" s="67" t="s">
        <v>113</v>
      </c>
      <c r="M3" s="67" t="s">
        <v>38</v>
      </c>
      <c r="O3" s="67" t="s">
        <v>113</v>
      </c>
      <c r="P3" s="67" t="s">
        <v>38</v>
      </c>
    </row>
    <row r="4" spans="1:17" ht="30" customHeight="1" thickBot="1">
      <c r="A4" s="373" t="s">
        <v>84</v>
      </c>
      <c r="B4" s="401" t="s">
        <v>789</v>
      </c>
      <c r="C4" s="10"/>
      <c r="D4" s="229"/>
      <c r="E4" s="11"/>
      <c r="F4" s="74"/>
      <c r="G4" s="73"/>
      <c r="I4" s="367"/>
      <c r="J4" s="368"/>
      <c r="L4" s="367"/>
      <c r="M4" s="368"/>
      <c r="O4" s="367"/>
      <c r="P4" s="368"/>
    </row>
    <row r="5" spans="1:17" ht="14.25" customHeight="1">
      <c r="A5" s="47"/>
      <c r="B5" s="51"/>
      <c r="C5" s="49"/>
      <c r="D5" s="282"/>
      <c r="F5" s="216"/>
      <c r="G5" s="216"/>
      <c r="H5" s="18"/>
      <c r="I5" s="216"/>
      <c r="J5" s="216"/>
      <c r="K5" s="18"/>
      <c r="L5" s="216"/>
      <c r="M5" s="216"/>
      <c r="N5" s="18"/>
      <c r="O5" s="216"/>
      <c r="P5" s="216"/>
    </row>
    <row r="6" spans="1:17" ht="26.25" customHeight="1">
      <c r="A6" s="75" t="s">
        <v>790</v>
      </c>
      <c r="B6" s="88" t="s">
        <v>791</v>
      </c>
      <c r="C6" s="58"/>
      <c r="D6" s="266"/>
      <c r="E6" s="23"/>
      <c r="F6" s="217"/>
      <c r="G6" s="380"/>
      <c r="H6" s="18"/>
      <c r="I6" s="217"/>
      <c r="J6" s="380"/>
      <c r="K6" s="18"/>
      <c r="L6" s="217"/>
      <c r="M6" s="380"/>
      <c r="N6" s="18"/>
      <c r="O6" s="217"/>
      <c r="P6" s="380"/>
    </row>
    <row r="7" spans="1:17" s="18" customFormat="1" ht="33.75">
      <c r="A7" s="57"/>
      <c r="B7" s="54" t="s">
        <v>792</v>
      </c>
      <c r="C7" s="58" t="s">
        <v>793</v>
      </c>
      <c r="D7" s="286"/>
      <c r="E7" s="16"/>
      <c r="F7" s="55">
        <v>30</v>
      </c>
      <c r="G7" s="15">
        <f t="shared" ref="G7:G15" si="0">SUM(F7*$D7)</f>
        <v>0</v>
      </c>
      <c r="I7" s="55">
        <v>23</v>
      </c>
      <c r="J7" s="15">
        <f t="shared" ref="J7:J15" si="1">SUM(I7*$D7)</f>
        <v>0</v>
      </c>
      <c r="L7" s="55">
        <v>37</v>
      </c>
      <c r="M7" s="15">
        <f t="shared" ref="M7:M15" si="2">SUM(L7*$D7)</f>
        <v>0</v>
      </c>
      <c r="O7" s="55">
        <f>SUM(F7,I7,L7)</f>
        <v>90</v>
      </c>
      <c r="P7" s="15">
        <f t="shared" ref="P7:P15" si="3">SUM(O7*$D7)</f>
        <v>0</v>
      </c>
    </row>
    <row r="8" spans="1:17" s="18" customFormat="1" ht="33.75">
      <c r="A8" s="57"/>
      <c r="B8" s="54" t="s">
        <v>794</v>
      </c>
      <c r="C8" s="58" t="s">
        <v>793</v>
      </c>
      <c r="D8" s="286"/>
      <c r="E8" s="16"/>
      <c r="F8" s="55">
        <v>60</v>
      </c>
      <c r="G8" s="15">
        <f t="shared" si="0"/>
        <v>0</v>
      </c>
      <c r="I8" s="55">
        <v>90</v>
      </c>
      <c r="J8" s="15">
        <f t="shared" si="1"/>
        <v>0</v>
      </c>
      <c r="L8" s="55">
        <v>510</v>
      </c>
      <c r="M8" s="15">
        <f t="shared" si="2"/>
        <v>0</v>
      </c>
      <c r="O8" s="55">
        <f t="shared" ref="O8:O12" si="4">SUM(F8,I8,L8)</f>
        <v>660</v>
      </c>
      <c r="P8" s="15">
        <f t="shared" si="3"/>
        <v>0</v>
      </c>
    </row>
    <row r="9" spans="1:17" s="18" customFormat="1" ht="33.75">
      <c r="A9" s="57"/>
      <c r="B9" s="54" t="s">
        <v>795</v>
      </c>
      <c r="C9" s="58" t="s">
        <v>793</v>
      </c>
      <c r="D9" s="286"/>
      <c r="E9" s="16"/>
      <c r="F9" s="55">
        <v>3000</v>
      </c>
      <c r="G9" s="15">
        <f t="shared" si="0"/>
        <v>0</v>
      </c>
      <c r="I9" s="55">
        <v>4500</v>
      </c>
      <c r="J9" s="15">
        <f t="shared" si="1"/>
        <v>0</v>
      </c>
      <c r="L9" s="55">
        <v>25500</v>
      </c>
      <c r="M9" s="15">
        <f t="shared" si="2"/>
        <v>0</v>
      </c>
      <c r="O9" s="55">
        <f t="shared" si="4"/>
        <v>33000</v>
      </c>
      <c r="P9" s="15">
        <f t="shared" si="3"/>
        <v>0</v>
      </c>
    </row>
    <row r="10" spans="1:17" s="18" customFormat="1" ht="33.75">
      <c r="A10" s="57"/>
      <c r="B10" s="54" t="s">
        <v>796</v>
      </c>
      <c r="C10" s="58" t="s">
        <v>793</v>
      </c>
      <c r="D10" s="286"/>
      <c r="E10" s="16"/>
      <c r="F10" s="55">
        <v>3000</v>
      </c>
      <c r="G10" s="15">
        <f t="shared" si="0"/>
        <v>0</v>
      </c>
      <c r="I10" s="55">
        <v>4500</v>
      </c>
      <c r="J10" s="15">
        <f t="shared" si="1"/>
        <v>0</v>
      </c>
      <c r="L10" s="55">
        <v>25500</v>
      </c>
      <c r="M10" s="15">
        <f t="shared" si="2"/>
        <v>0</v>
      </c>
      <c r="O10" s="55">
        <f t="shared" si="4"/>
        <v>33000</v>
      </c>
      <c r="P10" s="15">
        <f t="shared" si="3"/>
        <v>0</v>
      </c>
    </row>
    <row r="11" spans="1:17" s="18" customFormat="1" ht="33.75">
      <c r="A11" s="57"/>
      <c r="B11" s="54" t="s">
        <v>797</v>
      </c>
      <c r="C11" s="58" t="s">
        <v>793</v>
      </c>
      <c r="D11" s="286"/>
      <c r="E11" s="16"/>
      <c r="F11" s="55">
        <v>30</v>
      </c>
      <c r="G11" s="15">
        <f t="shared" si="0"/>
        <v>0</v>
      </c>
      <c r="I11" s="55">
        <v>23</v>
      </c>
      <c r="J11" s="15">
        <f t="shared" si="1"/>
        <v>0</v>
      </c>
      <c r="L11" s="55">
        <v>37</v>
      </c>
      <c r="M11" s="15">
        <f t="shared" si="2"/>
        <v>0</v>
      </c>
      <c r="O11" s="55">
        <f t="shared" si="4"/>
        <v>90</v>
      </c>
      <c r="P11" s="15">
        <f t="shared" si="3"/>
        <v>0</v>
      </c>
    </row>
    <row r="12" spans="1:17" s="18" customFormat="1" ht="33.75">
      <c r="A12" s="57"/>
      <c r="B12" s="54" t="s">
        <v>798</v>
      </c>
      <c r="C12" s="58" t="s">
        <v>793</v>
      </c>
      <c r="D12" s="286"/>
      <c r="E12" s="16"/>
      <c r="F12" s="55">
        <v>30</v>
      </c>
      <c r="G12" s="15">
        <f t="shared" si="0"/>
        <v>0</v>
      </c>
      <c r="I12" s="55">
        <v>23</v>
      </c>
      <c r="J12" s="15">
        <f t="shared" si="1"/>
        <v>0</v>
      </c>
      <c r="L12" s="55">
        <v>37</v>
      </c>
      <c r="M12" s="15">
        <f t="shared" si="2"/>
        <v>0</v>
      </c>
      <c r="O12" s="55">
        <f t="shared" si="4"/>
        <v>90</v>
      </c>
      <c r="P12" s="15">
        <f t="shared" si="3"/>
        <v>0</v>
      </c>
    </row>
    <row r="13" spans="1:17" s="18" customFormat="1" ht="24.75" customHeight="1">
      <c r="A13" s="75" t="s">
        <v>799</v>
      </c>
      <c r="B13" s="88" t="s">
        <v>800</v>
      </c>
      <c r="C13" s="58"/>
      <c r="D13" s="266"/>
      <c r="E13" s="124"/>
      <c r="F13" s="217"/>
      <c r="G13" s="380"/>
      <c r="I13" s="217"/>
      <c r="J13" s="380"/>
      <c r="L13" s="217"/>
      <c r="M13" s="380"/>
      <c r="O13" s="217"/>
      <c r="P13" s="380"/>
    </row>
    <row r="14" spans="1:17" s="18" customFormat="1" ht="22.5">
      <c r="A14" s="57"/>
      <c r="B14" s="54" t="s">
        <v>801</v>
      </c>
      <c r="C14" s="58" t="s">
        <v>802</v>
      </c>
      <c r="D14" s="286"/>
      <c r="E14" s="16"/>
      <c r="F14" s="55">
        <v>600</v>
      </c>
      <c r="G14" s="15">
        <f t="shared" si="0"/>
        <v>0</v>
      </c>
      <c r="I14" s="55">
        <v>900</v>
      </c>
      <c r="J14" s="15">
        <f t="shared" si="1"/>
        <v>0</v>
      </c>
      <c r="L14" s="55">
        <v>5100</v>
      </c>
      <c r="M14" s="15">
        <f t="shared" si="2"/>
        <v>0</v>
      </c>
      <c r="O14" s="55">
        <f>SUM(F14,I14,L14)</f>
        <v>6600</v>
      </c>
      <c r="P14" s="15">
        <f t="shared" si="3"/>
        <v>0</v>
      </c>
    </row>
    <row r="15" spans="1:17" s="18" customFormat="1" ht="22.5">
      <c r="A15" s="57"/>
      <c r="B15" s="54" t="s">
        <v>803</v>
      </c>
      <c r="C15" s="58" t="s">
        <v>802</v>
      </c>
      <c r="D15" s="286"/>
      <c r="E15" s="16"/>
      <c r="F15" s="55">
        <v>3000</v>
      </c>
      <c r="G15" s="15">
        <f t="shared" si="0"/>
        <v>0</v>
      </c>
      <c r="I15" s="55">
        <v>4500</v>
      </c>
      <c r="J15" s="15">
        <f t="shared" si="1"/>
        <v>0</v>
      </c>
      <c r="L15" s="55">
        <v>25500</v>
      </c>
      <c r="M15" s="15">
        <f t="shared" si="2"/>
        <v>0</v>
      </c>
      <c r="O15" s="55">
        <f>SUM(F15,I15,L15)</f>
        <v>33000</v>
      </c>
      <c r="P15" s="15">
        <f t="shared" si="3"/>
        <v>0</v>
      </c>
    </row>
    <row r="16" spans="1:17" s="18" customFormat="1" ht="15" customHeight="1" thickBot="1">
      <c r="A16" s="76"/>
      <c r="B16" s="87"/>
      <c r="C16" s="86"/>
      <c r="D16" s="287"/>
      <c r="E16" s="27"/>
      <c r="F16" s="56"/>
      <c r="G16" s="15"/>
      <c r="I16" s="56"/>
      <c r="J16" s="15"/>
      <c r="L16" s="56"/>
      <c r="M16" s="15"/>
      <c r="O16" s="56"/>
      <c r="P16" s="15"/>
    </row>
    <row r="17" spans="1:16" ht="27" customHeight="1" thickBot="1">
      <c r="A17" s="348" t="s">
        <v>804</v>
      </c>
      <c r="B17" s="347"/>
      <c r="C17" s="347"/>
      <c r="D17" s="349"/>
      <c r="E17" s="52"/>
      <c r="F17" s="60"/>
      <c r="G17" s="63">
        <f>SUM(G5:G16)</f>
        <v>0</v>
      </c>
      <c r="I17" s="60"/>
      <c r="J17" s="63">
        <f>SUM(J5:J16)</f>
        <v>0</v>
      </c>
      <c r="L17" s="60"/>
      <c r="M17" s="63">
        <f>SUM(M5:M16)</f>
        <v>0</v>
      </c>
      <c r="O17" s="60"/>
      <c r="P17" s="63">
        <f>SUM(P5:P16)</f>
        <v>0</v>
      </c>
    </row>
    <row r="20" spans="1:16">
      <c r="I20" s="68"/>
      <c r="L20" s="68"/>
      <c r="O20" s="68"/>
    </row>
  </sheetData>
  <sheetProtection selectLockedCells="1"/>
  <mergeCells count="8">
    <mergeCell ref="O2:P2"/>
    <mergeCell ref="I2:J2"/>
    <mergeCell ref="F2:G2"/>
    <mergeCell ref="L2:M2"/>
    <mergeCell ref="A17:D17"/>
    <mergeCell ref="A2:A3"/>
    <mergeCell ref="B2:B3"/>
    <mergeCell ref="C2:C3"/>
  </mergeCells>
  <printOptions gridLines="1"/>
  <pageMargins left="0.70866141732283505" right="0.70866141732283505" top="0.74803149606299202" bottom="0.74803149606299202" header="0.118110236220472" footer="0.118110236220472"/>
  <pageSetup paperSize="9" scale="57"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0">
    <tabColor rgb="FF99CC00"/>
  </sheetPr>
  <dimension ref="A1:Q14"/>
  <sheetViews>
    <sheetView zoomScale="80" zoomScaleNormal="80" zoomScalePageLayoutView="80" workbookViewId="0">
      <pane ySplit="3" topLeftCell="A4" activePane="bottomLeft" state="frozen"/>
      <selection pane="bottomLeft" activeCell="D5" sqref="D5"/>
    </sheetView>
  </sheetViews>
  <sheetFormatPr defaultColWidth="8.85546875" defaultRowHeight="11.25"/>
  <cols>
    <col min="1" max="1" width="9.7109375" style="1" customWidth="1"/>
    <col min="2" max="2" width="49.7109375" style="1" customWidth="1"/>
    <col min="3" max="3" width="14.8554687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B1" s="45"/>
      <c r="C1" s="45"/>
      <c r="D1" s="235"/>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E3" s="122"/>
      <c r="F3" s="67" t="s">
        <v>113</v>
      </c>
      <c r="G3" s="67" t="s">
        <v>38</v>
      </c>
      <c r="I3" s="67" t="s">
        <v>113</v>
      </c>
      <c r="J3" s="67" t="s">
        <v>38</v>
      </c>
      <c r="L3" s="67" t="s">
        <v>113</v>
      </c>
      <c r="M3" s="67" t="s">
        <v>38</v>
      </c>
      <c r="O3" s="67" t="s">
        <v>113</v>
      </c>
      <c r="P3" s="67" t="s">
        <v>38</v>
      </c>
    </row>
    <row r="4" spans="1:17" ht="30" customHeight="1" thickBot="1">
      <c r="A4" s="92" t="s">
        <v>86</v>
      </c>
      <c r="B4" s="116" t="s">
        <v>805</v>
      </c>
      <c r="C4" s="94"/>
      <c r="D4" s="232"/>
      <c r="E4" s="11"/>
      <c r="F4" s="74"/>
      <c r="G4" s="73"/>
      <c r="H4" s="11"/>
      <c r="I4" s="367"/>
      <c r="J4" s="368"/>
      <c r="L4" s="367"/>
      <c r="M4" s="368"/>
      <c r="O4" s="367"/>
      <c r="P4" s="368"/>
    </row>
    <row r="5" spans="1:17" ht="15" customHeight="1">
      <c r="A5" s="84"/>
      <c r="B5" s="89"/>
      <c r="C5" s="49"/>
      <c r="D5" s="288"/>
      <c r="F5" s="216"/>
      <c r="G5" s="216"/>
      <c r="H5" s="11"/>
      <c r="I5" s="216"/>
      <c r="J5" s="216"/>
      <c r="K5" s="18"/>
      <c r="L5" s="216"/>
      <c r="M5" s="216"/>
      <c r="N5" s="18"/>
      <c r="O5" s="216"/>
      <c r="P5" s="216"/>
    </row>
    <row r="6" spans="1:17" ht="37.5" customHeight="1">
      <c r="A6" s="22" t="s">
        <v>806</v>
      </c>
      <c r="B6" s="65" t="s">
        <v>807</v>
      </c>
      <c r="C6" s="85"/>
      <c r="D6" s="288"/>
      <c r="F6" s="79"/>
      <c r="G6" s="79"/>
      <c r="H6" s="16"/>
      <c r="I6" s="79"/>
      <c r="J6" s="79"/>
      <c r="K6" s="18"/>
      <c r="L6" s="79"/>
      <c r="M6" s="79"/>
      <c r="N6" s="18"/>
      <c r="O6" s="79"/>
      <c r="P6" s="79"/>
    </row>
    <row r="7" spans="1:17" s="18" customFormat="1" ht="15" customHeight="1">
      <c r="A7" s="22"/>
      <c r="B7" s="44" t="s">
        <v>808</v>
      </c>
      <c r="C7" s="58" t="s">
        <v>809</v>
      </c>
      <c r="D7" s="288"/>
      <c r="E7" s="27"/>
      <c r="F7" s="55">
        <v>120</v>
      </c>
      <c r="G7" s="15">
        <f t="shared" ref="G7:G8" si="0">SUM(F7*$D7)</f>
        <v>0</v>
      </c>
      <c r="I7" s="55">
        <v>180</v>
      </c>
      <c r="J7" s="15">
        <f t="shared" ref="J7:J8" si="1">SUM(I7*$D7)</f>
        <v>0</v>
      </c>
      <c r="L7" s="55">
        <v>1020</v>
      </c>
      <c r="M7" s="15">
        <f t="shared" ref="M7:M8" si="2">SUM(L7*$D7)</f>
        <v>0</v>
      </c>
      <c r="O7" s="55">
        <f t="shared" ref="O7:O8" si="3">SUM(F7,I7,L7)</f>
        <v>1320</v>
      </c>
      <c r="P7" s="15">
        <f t="shared" ref="P7:P8" si="4">SUM(O7*$D7)</f>
        <v>0</v>
      </c>
    </row>
    <row r="8" spans="1:17" s="18" customFormat="1" ht="15" customHeight="1">
      <c r="A8" s="22"/>
      <c r="B8" s="44" t="s">
        <v>810</v>
      </c>
      <c r="C8" s="58" t="s">
        <v>809</v>
      </c>
      <c r="D8" s="288"/>
      <c r="E8" s="27"/>
      <c r="F8" s="55">
        <v>120</v>
      </c>
      <c r="G8" s="15">
        <f t="shared" si="0"/>
        <v>0</v>
      </c>
      <c r="I8" s="55">
        <v>180</v>
      </c>
      <c r="J8" s="15">
        <f t="shared" si="1"/>
        <v>0</v>
      </c>
      <c r="L8" s="55">
        <v>1020</v>
      </c>
      <c r="M8" s="15">
        <f t="shared" si="2"/>
        <v>0</v>
      </c>
      <c r="O8" s="55">
        <f t="shared" si="3"/>
        <v>1320</v>
      </c>
      <c r="P8" s="15">
        <f t="shared" si="4"/>
        <v>0</v>
      </c>
    </row>
    <row r="9" spans="1:17" ht="56.25" customHeight="1">
      <c r="A9" s="22" t="s">
        <v>811</v>
      </c>
      <c r="B9" s="65" t="s">
        <v>812</v>
      </c>
      <c r="C9" s="58"/>
      <c r="D9" s="288"/>
      <c r="F9" s="79"/>
      <c r="G9" s="79"/>
      <c r="H9" s="16"/>
      <c r="I9" s="79"/>
      <c r="J9" s="79"/>
      <c r="K9" s="18"/>
      <c r="L9" s="79"/>
      <c r="M9" s="79"/>
      <c r="N9" s="18"/>
      <c r="O9" s="79"/>
      <c r="P9" s="79"/>
    </row>
    <row r="10" spans="1:17" s="18" customFormat="1" ht="15" customHeight="1">
      <c r="A10" s="24"/>
      <c r="B10" s="44" t="s">
        <v>813</v>
      </c>
      <c r="C10" s="58" t="s">
        <v>121</v>
      </c>
      <c r="D10" s="288"/>
      <c r="E10" s="27"/>
      <c r="F10" s="55">
        <v>6</v>
      </c>
      <c r="G10" s="15">
        <f t="shared" ref="G10:G11" si="5">SUM(F10*$D10)</f>
        <v>0</v>
      </c>
      <c r="I10" s="55">
        <v>9</v>
      </c>
      <c r="J10" s="15">
        <f t="shared" ref="J10:J11" si="6">SUM(I10*$D10)</f>
        <v>0</v>
      </c>
      <c r="L10" s="55">
        <v>51</v>
      </c>
      <c r="M10" s="15">
        <f t="shared" ref="M10:M11" si="7">SUM(L10*$D10)</f>
        <v>0</v>
      </c>
      <c r="O10" s="55">
        <f t="shared" ref="O10:O11" si="8">SUM(F10,I10,L10)</f>
        <v>66</v>
      </c>
      <c r="P10" s="15">
        <f t="shared" ref="P10:P11" si="9">SUM(O10*$D10)</f>
        <v>0</v>
      </c>
    </row>
    <row r="11" spans="1:17" s="18" customFormat="1" ht="15" customHeight="1">
      <c r="A11" s="24"/>
      <c r="B11" s="44" t="s">
        <v>814</v>
      </c>
      <c r="C11" s="58" t="s">
        <v>815</v>
      </c>
      <c r="D11" s="269"/>
      <c r="E11" s="27"/>
      <c r="F11" s="55">
        <v>6</v>
      </c>
      <c r="G11" s="15">
        <f t="shared" si="5"/>
        <v>0</v>
      </c>
      <c r="I11" s="55">
        <v>9</v>
      </c>
      <c r="J11" s="15">
        <f t="shared" si="6"/>
        <v>0</v>
      </c>
      <c r="L11" s="55">
        <v>51</v>
      </c>
      <c r="M11" s="15">
        <f t="shared" si="7"/>
        <v>0</v>
      </c>
      <c r="O11" s="55">
        <f t="shared" si="8"/>
        <v>66</v>
      </c>
      <c r="P11" s="15">
        <f t="shared" si="9"/>
        <v>0</v>
      </c>
    </row>
    <row r="12" spans="1:17" s="18" customFormat="1" ht="15" customHeight="1" thickBot="1">
      <c r="A12" s="24"/>
      <c r="B12" s="44"/>
      <c r="C12" s="58"/>
      <c r="D12" s="251"/>
      <c r="E12" s="27"/>
      <c r="F12" s="55"/>
      <c r="G12" s="15"/>
      <c r="I12" s="55"/>
      <c r="J12" s="15"/>
      <c r="L12" s="55"/>
      <c r="M12" s="15"/>
      <c r="O12" s="55"/>
      <c r="P12" s="15"/>
    </row>
    <row r="13" spans="1:17" ht="27" customHeight="1" thickBot="1">
      <c r="A13" s="348" t="s">
        <v>816</v>
      </c>
      <c r="B13" s="347"/>
      <c r="C13" s="347"/>
      <c r="D13" s="349"/>
      <c r="E13" s="52"/>
      <c r="F13" s="60"/>
      <c r="G13" s="372">
        <f>SUM(G5:G12)</f>
        <v>0</v>
      </c>
      <c r="H13" s="53"/>
      <c r="I13" s="60"/>
      <c r="J13" s="372">
        <f>SUM(J5:J12)</f>
        <v>0</v>
      </c>
      <c r="L13" s="60"/>
      <c r="M13" s="372">
        <f>SUM(M5:M12)</f>
        <v>0</v>
      </c>
      <c r="O13" s="60"/>
      <c r="P13" s="372">
        <f>SUM(P5:P12)</f>
        <v>0</v>
      </c>
    </row>
    <row r="14" spans="1:17">
      <c r="K14" s="23"/>
      <c r="N14" s="23"/>
    </row>
  </sheetData>
  <sheetProtection selectLockedCells="1"/>
  <mergeCells count="8">
    <mergeCell ref="O2:P2"/>
    <mergeCell ref="I2:J2"/>
    <mergeCell ref="A13:D13"/>
    <mergeCell ref="A2:A3"/>
    <mergeCell ref="B2:B3"/>
    <mergeCell ref="C2:C3"/>
    <mergeCell ref="F2:G2"/>
    <mergeCell ref="L2:M2"/>
  </mergeCells>
  <printOptions gridLines="1"/>
  <pageMargins left="0.70866141732283505" right="0.70866141732283505" top="0.74803149606299202" bottom="0.74803149606299202" header="0.118110236220472" footer="0.118110236220472"/>
  <pageSetup paperSize="9" scale="57"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tabColor rgb="FF99CC00"/>
  </sheetPr>
  <dimension ref="A1:Q61"/>
  <sheetViews>
    <sheetView zoomScale="80" zoomScaleNormal="80" zoomScalePageLayoutView="80" workbookViewId="0">
      <pane ySplit="3" topLeftCell="A52" activePane="bottomLeft" state="frozen"/>
      <selection pane="bottomLeft" activeCell="D48" sqref="D48"/>
    </sheetView>
  </sheetViews>
  <sheetFormatPr defaultColWidth="8.85546875" defaultRowHeight="11.25"/>
  <cols>
    <col min="1" max="1" width="13.7109375" style="1" customWidth="1"/>
    <col min="2" max="2" width="49.7109375" style="1" customWidth="1"/>
    <col min="3" max="3" width="13.710937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F3" s="67" t="s">
        <v>113</v>
      </c>
      <c r="G3" s="67" t="s">
        <v>38</v>
      </c>
      <c r="I3" s="67" t="s">
        <v>113</v>
      </c>
      <c r="J3" s="67" t="s">
        <v>38</v>
      </c>
      <c r="L3" s="67" t="s">
        <v>113</v>
      </c>
      <c r="M3" s="67" t="s">
        <v>38</v>
      </c>
      <c r="O3" s="67" t="s">
        <v>113</v>
      </c>
      <c r="P3" s="67" t="s">
        <v>38</v>
      </c>
    </row>
    <row r="4" spans="1:17" ht="30" customHeight="1" thickBot="1">
      <c r="A4" s="81" t="s">
        <v>88</v>
      </c>
      <c r="B4" s="81" t="s">
        <v>817</v>
      </c>
      <c r="C4" s="111"/>
      <c r="D4" s="232"/>
      <c r="F4" s="74"/>
      <c r="G4" s="73"/>
      <c r="I4" s="367"/>
      <c r="J4" s="368"/>
      <c r="L4" s="367"/>
      <c r="M4" s="368"/>
      <c r="O4" s="367"/>
      <c r="P4" s="368"/>
    </row>
    <row r="5" spans="1:17" ht="15" customHeight="1">
      <c r="A5" s="83"/>
      <c r="B5" s="89"/>
      <c r="C5" s="114"/>
      <c r="D5" s="267"/>
      <c r="F5" s="216"/>
      <c r="G5" s="216"/>
      <c r="H5" s="18"/>
      <c r="I5" s="216"/>
      <c r="J5" s="216"/>
      <c r="K5" s="18"/>
      <c r="L5" s="216"/>
      <c r="M5" s="216"/>
      <c r="N5" s="18"/>
      <c r="O5" s="216"/>
      <c r="P5" s="216"/>
    </row>
    <row r="6" spans="1:17" ht="48.75" customHeight="1">
      <c r="A6" s="29" t="s">
        <v>818</v>
      </c>
      <c r="B6" s="65" t="s">
        <v>819</v>
      </c>
      <c r="C6" s="59"/>
      <c r="D6" s="268"/>
      <c r="E6" s="18"/>
      <c r="F6" s="79"/>
      <c r="G6" s="79"/>
      <c r="H6" s="18"/>
      <c r="I6" s="79"/>
      <c r="J6" s="79"/>
      <c r="K6" s="18"/>
      <c r="L6" s="79"/>
      <c r="M6" s="79"/>
      <c r="N6" s="18"/>
      <c r="O6" s="79"/>
      <c r="P6" s="79"/>
    </row>
    <row r="7" spans="1:17" ht="15" customHeight="1">
      <c r="A7" s="31"/>
      <c r="B7" s="44" t="s">
        <v>820</v>
      </c>
      <c r="C7" s="59" t="s">
        <v>821</v>
      </c>
      <c r="D7" s="268"/>
      <c r="E7" s="18"/>
      <c r="F7" s="55">
        <v>90</v>
      </c>
      <c r="G7" s="15">
        <f t="shared" ref="G7:G58" si="0">SUM(F7*$D7)</f>
        <v>0</v>
      </c>
      <c r="H7" s="18"/>
      <c r="I7" s="55">
        <v>135</v>
      </c>
      <c r="J7" s="15">
        <f t="shared" ref="J7:J58" si="1">SUM(I7*$D7)</f>
        <v>0</v>
      </c>
      <c r="K7" s="18"/>
      <c r="L7" s="55">
        <v>765</v>
      </c>
      <c r="M7" s="15">
        <f t="shared" ref="M7:M58" si="2">SUM(L7*$D7)</f>
        <v>0</v>
      </c>
      <c r="N7" s="18"/>
      <c r="O7" s="55">
        <f t="shared" ref="O7:O25" si="3">SUM(F7,I7,L7)</f>
        <v>990</v>
      </c>
      <c r="P7" s="15">
        <f t="shared" ref="P7:P58" si="4">SUM(O7*$D7)</f>
        <v>0</v>
      </c>
    </row>
    <row r="8" spans="1:17" ht="15" customHeight="1">
      <c r="A8" s="31"/>
      <c r="B8" s="44" t="s">
        <v>822</v>
      </c>
      <c r="C8" s="59" t="s">
        <v>821</v>
      </c>
      <c r="D8" s="268"/>
      <c r="E8" s="18"/>
      <c r="F8" s="55">
        <v>5</v>
      </c>
      <c r="G8" s="15">
        <f t="shared" si="0"/>
        <v>0</v>
      </c>
      <c r="H8" s="18"/>
      <c r="I8" s="55">
        <v>5</v>
      </c>
      <c r="J8" s="15">
        <f t="shared" si="1"/>
        <v>0</v>
      </c>
      <c r="K8" s="18"/>
      <c r="L8" s="55">
        <v>5</v>
      </c>
      <c r="M8" s="15">
        <f t="shared" si="2"/>
        <v>0</v>
      </c>
      <c r="N8" s="18"/>
      <c r="O8" s="55">
        <f t="shared" si="3"/>
        <v>15</v>
      </c>
      <c r="P8" s="15">
        <f t="shared" si="4"/>
        <v>0</v>
      </c>
    </row>
    <row r="9" spans="1:17" ht="15" customHeight="1">
      <c r="A9" s="31"/>
      <c r="B9" s="44" t="s">
        <v>823</v>
      </c>
      <c r="C9" s="59" t="s">
        <v>821</v>
      </c>
      <c r="D9" s="268"/>
      <c r="E9" s="18"/>
      <c r="F9" s="55">
        <v>5</v>
      </c>
      <c r="G9" s="15">
        <f t="shared" si="0"/>
        <v>0</v>
      </c>
      <c r="H9" s="18"/>
      <c r="I9" s="55">
        <v>5</v>
      </c>
      <c r="J9" s="15">
        <f t="shared" si="1"/>
        <v>0</v>
      </c>
      <c r="K9" s="18"/>
      <c r="L9" s="55">
        <v>5</v>
      </c>
      <c r="M9" s="15">
        <f t="shared" si="2"/>
        <v>0</v>
      </c>
      <c r="N9" s="18"/>
      <c r="O9" s="55">
        <f t="shared" si="3"/>
        <v>15</v>
      </c>
      <c r="P9" s="15">
        <f t="shared" si="4"/>
        <v>0</v>
      </c>
    </row>
    <row r="10" spans="1:17" ht="15" customHeight="1">
      <c r="A10" s="31"/>
      <c r="B10" s="44" t="s">
        <v>824</v>
      </c>
      <c r="C10" s="59" t="s">
        <v>821</v>
      </c>
      <c r="D10" s="268"/>
      <c r="E10" s="18"/>
      <c r="F10" s="55">
        <v>5</v>
      </c>
      <c r="G10" s="15">
        <f t="shared" si="0"/>
        <v>0</v>
      </c>
      <c r="H10" s="18"/>
      <c r="I10" s="55">
        <v>5</v>
      </c>
      <c r="J10" s="15">
        <f t="shared" si="1"/>
        <v>0</v>
      </c>
      <c r="K10" s="18"/>
      <c r="L10" s="55">
        <v>5</v>
      </c>
      <c r="M10" s="15">
        <f t="shared" si="2"/>
        <v>0</v>
      </c>
      <c r="N10" s="18"/>
      <c r="O10" s="55">
        <f t="shared" si="3"/>
        <v>15</v>
      </c>
      <c r="P10" s="15">
        <f t="shared" si="4"/>
        <v>0</v>
      </c>
    </row>
    <row r="11" spans="1:17" ht="15" customHeight="1">
      <c r="A11" s="31"/>
      <c r="B11" s="44" t="s">
        <v>825</v>
      </c>
      <c r="C11" s="59" t="s">
        <v>821</v>
      </c>
      <c r="D11" s="268"/>
      <c r="E11" s="18"/>
      <c r="F11" s="55">
        <v>5</v>
      </c>
      <c r="G11" s="15">
        <f t="shared" si="0"/>
        <v>0</v>
      </c>
      <c r="H11" s="18"/>
      <c r="I11" s="55">
        <v>5</v>
      </c>
      <c r="J11" s="15">
        <f t="shared" si="1"/>
        <v>0</v>
      </c>
      <c r="K11" s="18"/>
      <c r="L11" s="55">
        <v>5</v>
      </c>
      <c r="M11" s="15">
        <f t="shared" si="2"/>
        <v>0</v>
      </c>
      <c r="N11" s="18"/>
      <c r="O11" s="55">
        <f t="shared" si="3"/>
        <v>15</v>
      </c>
      <c r="P11" s="15">
        <f t="shared" si="4"/>
        <v>0</v>
      </c>
    </row>
    <row r="12" spans="1:17" ht="15" customHeight="1">
      <c r="A12" s="31"/>
      <c r="B12" s="44" t="s">
        <v>826</v>
      </c>
      <c r="C12" s="59" t="s">
        <v>821</v>
      </c>
      <c r="D12" s="268"/>
      <c r="E12" s="18"/>
      <c r="F12" s="55">
        <v>5</v>
      </c>
      <c r="G12" s="15">
        <f t="shared" si="0"/>
        <v>0</v>
      </c>
      <c r="H12" s="18"/>
      <c r="I12" s="55">
        <v>5</v>
      </c>
      <c r="J12" s="15">
        <f t="shared" si="1"/>
        <v>0</v>
      </c>
      <c r="K12" s="18"/>
      <c r="L12" s="55">
        <v>5</v>
      </c>
      <c r="M12" s="15">
        <f t="shared" si="2"/>
        <v>0</v>
      </c>
      <c r="N12" s="18"/>
      <c r="O12" s="55">
        <f t="shared" si="3"/>
        <v>15</v>
      </c>
      <c r="P12" s="15">
        <f t="shared" si="4"/>
        <v>0</v>
      </c>
    </row>
    <row r="13" spans="1:17" ht="15" customHeight="1">
      <c r="A13" s="31"/>
      <c r="B13" s="44" t="s">
        <v>827</v>
      </c>
      <c r="C13" s="59" t="s">
        <v>821</v>
      </c>
      <c r="D13" s="268"/>
      <c r="E13" s="18"/>
      <c r="F13" s="55">
        <v>5</v>
      </c>
      <c r="G13" s="15">
        <f t="shared" si="0"/>
        <v>0</v>
      </c>
      <c r="H13" s="18"/>
      <c r="I13" s="55">
        <v>5</v>
      </c>
      <c r="J13" s="15">
        <f t="shared" si="1"/>
        <v>0</v>
      </c>
      <c r="K13" s="18"/>
      <c r="L13" s="55">
        <v>5</v>
      </c>
      <c r="M13" s="15">
        <f t="shared" si="2"/>
        <v>0</v>
      </c>
      <c r="N13" s="18"/>
      <c r="O13" s="55">
        <f t="shared" si="3"/>
        <v>15</v>
      </c>
      <c r="P13" s="15">
        <f t="shared" si="4"/>
        <v>0</v>
      </c>
    </row>
    <row r="14" spans="1:17" ht="15" customHeight="1">
      <c r="A14" s="31"/>
      <c r="B14" s="44" t="s">
        <v>828</v>
      </c>
      <c r="C14" s="59" t="s">
        <v>821</v>
      </c>
      <c r="D14" s="268"/>
      <c r="E14" s="18"/>
      <c r="F14" s="55">
        <v>5</v>
      </c>
      <c r="G14" s="15">
        <f t="shared" si="0"/>
        <v>0</v>
      </c>
      <c r="H14" s="18"/>
      <c r="I14" s="55">
        <v>5</v>
      </c>
      <c r="J14" s="15">
        <f t="shared" si="1"/>
        <v>0</v>
      </c>
      <c r="K14" s="18"/>
      <c r="L14" s="55">
        <v>5</v>
      </c>
      <c r="M14" s="15">
        <f t="shared" si="2"/>
        <v>0</v>
      </c>
      <c r="N14" s="18"/>
      <c r="O14" s="55">
        <f t="shared" si="3"/>
        <v>15</v>
      </c>
      <c r="P14" s="15">
        <f t="shared" si="4"/>
        <v>0</v>
      </c>
    </row>
    <row r="15" spans="1:17" ht="15" customHeight="1">
      <c r="A15" s="31"/>
      <c r="B15" s="44" t="s">
        <v>829</v>
      </c>
      <c r="C15" s="59" t="s">
        <v>821</v>
      </c>
      <c r="D15" s="268"/>
      <c r="E15" s="18"/>
      <c r="F15" s="55">
        <v>5</v>
      </c>
      <c r="G15" s="15">
        <f t="shared" si="0"/>
        <v>0</v>
      </c>
      <c r="H15" s="18"/>
      <c r="I15" s="55">
        <v>5</v>
      </c>
      <c r="J15" s="15">
        <f t="shared" si="1"/>
        <v>0</v>
      </c>
      <c r="K15" s="18"/>
      <c r="L15" s="55">
        <v>5</v>
      </c>
      <c r="M15" s="15">
        <f t="shared" si="2"/>
        <v>0</v>
      </c>
      <c r="N15" s="18"/>
      <c r="O15" s="55">
        <f t="shared" si="3"/>
        <v>15</v>
      </c>
      <c r="P15" s="15">
        <f t="shared" si="4"/>
        <v>0</v>
      </c>
    </row>
    <row r="16" spans="1:17" ht="15" customHeight="1">
      <c r="A16" s="31"/>
      <c r="B16" s="44" t="s">
        <v>830</v>
      </c>
      <c r="C16" s="59" t="s">
        <v>821</v>
      </c>
      <c r="D16" s="268"/>
      <c r="E16" s="18"/>
      <c r="F16" s="55">
        <v>5</v>
      </c>
      <c r="G16" s="15">
        <f t="shared" si="0"/>
        <v>0</v>
      </c>
      <c r="H16" s="18"/>
      <c r="I16" s="55">
        <v>5</v>
      </c>
      <c r="J16" s="15">
        <f t="shared" si="1"/>
        <v>0</v>
      </c>
      <c r="K16" s="18"/>
      <c r="L16" s="55">
        <v>5</v>
      </c>
      <c r="M16" s="15">
        <f t="shared" si="2"/>
        <v>0</v>
      </c>
      <c r="N16" s="18"/>
      <c r="O16" s="55">
        <f t="shared" si="3"/>
        <v>15</v>
      </c>
      <c r="P16" s="15">
        <f t="shared" si="4"/>
        <v>0</v>
      </c>
    </row>
    <row r="17" spans="1:16" ht="15" customHeight="1">
      <c r="A17" s="31"/>
      <c r="B17" s="44" t="s">
        <v>831</v>
      </c>
      <c r="C17" s="59" t="s">
        <v>821</v>
      </c>
      <c r="D17" s="268"/>
      <c r="E17" s="18"/>
      <c r="F17" s="55">
        <v>5</v>
      </c>
      <c r="G17" s="15">
        <f t="shared" si="0"/>
        <v>0</v>
      </c>
      <c r="H17" s="18"/>
      <c r="I17" s="55">
        <v>5</v>
      </c>
      <c r="J17" s="15">
        <f t="shared" si="1"/>
        <v>0</v>
      </c>
      <c r="K17" s="18"/>
      <c r="L17" s="55">
        <v>5</v>
      </c>
      <c r="M17" s="15">
        <f t="shared" si="2"/>
        <v>0</v>
      </c>
      <c r="N17" s="18"/>
      <c r="O17" s="55">
        <f t="shared" si="3"/>
        <v>15</v>
      </c>
      <c r="P17" s="15">
        <f t="shared" si="4"/>
        <v>0</v>
      </c>
    </row>
    <row r="18" spans="1:16" ht="15" customHeight="1">
      <c r="A18" s="31"/>
      <c r="B18" s="44" t="s">
        <v>832</v>
      </c>
      <c r="C18" s="59" t="s">
        <v>821</v>
      </c>
      <c r="D18" s="268"/>
      <c r="E18" s="18"/>
      <c r="F18" s="55">
        <v>5</v>
      </c>
      <c r="G18" s="15">
        <f t="shared" si="0"/>
        <v>0</v>
      </c>
      <c r="H18" s="18"/>
      <c r="I18" s="55">
        <v>5</v>
      </c>
      <c r="J18" s="15">
        <f t="shared" si="1"/>
        <v>0</v>
      </c>
      <c r="K18" s="18"/>
      <c r="L18" s="55">
        <v>5</v>
      </c>
      <c r="M18" s="15">
        <f t="shared" si="2"/>
        <v>0</v>
      </c>
      <c r="N18" s="18"/>
      <c r="O18" s="55">
        <f t="shared" si="3"/>
        <v>15</v>
      </c>
      <c r="P18" s="15">
        <f t="shared" si="4"/>
        <v>0</v>
      </c>
    </row>
    <row r="19" spans="1:16" ht="15" customHeight="1">
      <c r="A19" s="31"/>
      <c r="B19" s="44" t="s">
        <v>833</v>
      </c>
      <c r="C19" s="59" t="s">
        <v>821</v>
      </c>
      <c r="D19" s="268"/>
      <c r="E19" s="18"/>
      <c r="F19" s="55">
        <v>5</v>
      </c>
      <c r="G19" s="15">
        <f t="shared" si="0"/>
        <v>0</v>
      </c>
      <c r="H19" s="18"/>
      <c r="I19" s="55">
        <v>5</v>
      </c>
      <c r="J19" s="15">
        <f t="shared" si="1"/>
        <v>0</v>
      </c>
      <c r="K19" s="18"/>
      <c r="L19" s="55">
        <v>5</v>
      </c>
      <c r="M19" s="15">
        <f t="shared" si="2"/>
        <v>0</v>
      </c>
      <c r="N19" s="18"/>
      <c r="O19" s="55">
        <f t="shared" si="3"/>
        <v>15</v>
      </c>
      <c r="P19" s="15">
        <f t="shared" si="4"/>
        <v>0</v>
      </c>
    </row>
    <row r="20" spans="1:16" ht="15" customHeight="1">
      <c r="A20" s="31"/>
      <c r="B20" s="44" t="s">
        <v>834</v>
      </c>
      <c r="C20" s="59" t="s">
        <v>821</v>
      </c>
      <c r="D20" s="268"/>
      <c r="E20" s="18"/>
      <c r="F20" s="55">
        <v>5</v>
      </c>
      <c r="G20" s="15">
        <f t="shared" si="0"/>
        <v>0</v>
      </c>
      <c r="H20" s="18"/>
      <c r="I20" s="55">
        <v>5</v>
      </c>
      <c r="J20" s="15">
        <f t="shared" si="1"/>
        <v>0</v>
      </c>
      <c r="K20" s="18"/>
      <c r="L20" s="55">
        <v>5</v>
      </c>
      <c r="M20" s="15">
        <f t="shared" si="2"/>
        <v>0</v>
      </c>
      <c r="N20" s="18"/>
      <c r="O20" s="55">
        <f t="shared" si="3"/>
        <v>15</v>
      </c>
      <c r="P20" s="15">
        <f t="shared" si="4"/>
        <v>0</v>
      </c>
    </row>
    <row r="21" spans="1:16" ht="15" customHeight="1">
      <c r="A21" s="31"/>
      <c r="B21" s="44" t="s">
        <v>835</v>
      </c>
      <c r="C21" s="59" t="s">
        <v>821</v>
      </c>
      <c r="D21" s="268"/>
      <c r="E21" s="18"/>
      <c r="F21" s="55">
        <v>5</v>
      </c>
      <c r="G21" s="15">
        <f t="shared" si="0"/>
        <v>0</v>
      </c>
      <c r="H21" s="18"/>
      <c r="I21" s="55">
        <v>5</v>
      </c>
      <c r="J21" s="15">
        <f t="shared" si="1"/>
        <v>0</v>
      </c>
      <c r="K21" s="18"/>
      <c r="L21" s="55">
        <v>5</v>
      </c>
      <c r="M21" s="15">
        <f t="shared" si="2"/>
        <v>0</v>
      </c>
      <c r="N21" s="18"/>
      <c r="O21" s="55">
        <f t="shared" si="3"/>
        <v>15</v>
      </c>
      <c r="P21" s="15">
        <f t="shared" si="4"/>
        <v>0</v>
      </c>
    </row>
    <row r="22" spans="1:16" ht="15" customHeight="1">
      <c r="A22" s="31"/>
      <c r="B22" s="44" t="s">
        <v>836</v>
      </c>
      <c r="C22" s="59" t="s">
        <v>821</v>
      </c>
      <c r="D22" s="268"/>
      <c r="E22" s="18"/>
      <c r="F22" s="55">
        <v>5</v>
      </c>
      <c r="G22" s="15">
        <f t="shared" si="0"/>
        <v>0</v>
      </c>
      <c r="H22" s="18"/>
      <c r="I22" s="55">
        <v>5</v>
      </c>
      <c r="J22" s="15">
        <f t="shared" si="1"/>
        <v>0</v>
      </c>
      <c r="K22" s="18"/>
      <c r="L22" s="55">
        <v>5</v>
      </c>
      <c r="M22" s="15">
        <f t="shared" si="2"/>
        <v>0</v>
      </c>
      <c r="N22" s="18"/>
      <c r="O22" s="55">
        <f t="shared" si="3"/>
        <v>15</v>
      </c>
      <c r="P22" s="15">
        <f t="shared" si="4"/>
        <v>0</v>
      </c>
    </row>
    <row r="23" spans="1:16" ht="15" customHeight="1">
      <c r="A23" s="31"/>
      <c r="B23" s="44" t="s">
        <v>837</v>
      </c>
      <c r="C23" s="59" t="s">
        <v>821</v>
      </c>
      <c r="D23" s="268"/>
      <c r="E23" s="18"/>
      <c r="F23" s="55">
        <v>5</v>
      </c>
      <c r="G23" s="15">
        <f t="shared" si="0"/>
        <v>0</v>
      </c>
      <c r="H23" s="18"/>
      <c r="I23" s="55">
        <v>5</v>
      </c>
      <c r="J23" s="15">
        <f t="shared" si="1"/>
        <v>0</v>
      </c>
      <c r="K23" s="18"/>
      <c r="L23" s="55">
        <v>5</v>
      </c>
      <c r="M23" s="15">
        <f t="shared" si="2"/>
        <v>0</v>
      </c>
      <c r="N23" s="18"/>
      <c r="O23" s="55">
        <f t="shared" si="3"/>
        <v>15</v>
      </c>
      <c r="P23" s="15">
        <f t="shared" si="4"/>
        <v>0</v>
      </c>
    </row>
    <row r="24" spans="1:16" ht="15" customHeight="1">
      <c r="A24" s="31"/>
      <c r="B24" s="44" t="s">
        <v>838</v>
      </c>
      <c r="C24" s="59" t="s">
        <v>821</v>
      </c>
      <c r="D24" s="268"/>
      <c r="E24" s="18"/>
      <c r="F24" s="55">
        <v>5</v>
      </c>
      <c r="G24" s="15">
        <f t="shared" si="0"/>
        <v>0</v>
      </c>
      <c r="H24" s="18"/>
      <c r="I24" s="55">
        <v>5</v>
      </c>
      <c r="J24" s="15">
        <f t="shared" si="1"/>
        <v>0</v>
      </c>
      <c r="K24" s="18"/>
      <c r="L24" s="55">
        <v>5</v>
      </c>
      <c r="M24" s="15">
        <f t="shared" si="2"/>
        <v>0</v>
      </c>
      <c r="N24" s="18"/>
      <c r="O24" s="55">
        <f t="shared" si="3"/>
        <v>15</v>
      </c>
      <c r="P24" s="15">
        <f t="shared" si="4"/>
        <v>0</v>
      </c>
    </row>
    <row r="25" spans="1:16" ht="15" customHeight="1">
      <c r="A25" s="31"/>
      <c r="B25" s="44" t="s">
        <v>839</v>
      </c>
      <c r="C25" s="59" t="s">
        <v>821</v>
      </c>
      <c r="D25" s="268"/>
      <c r="E25" s="18"/>
      <c r="F25" s="55">
        <v>5</v>
      </c>
      <c r="G25" s="15">
        <f t="shared" si="0"/>
        <v>0</v>
      </c>
      <c r="H25" s="18"/>
      <c r="I25" s="55">
        <v>5</v>
      </c>
      <c r="J25" s="15">
        <f t="shared" si="1"/>
        <v>0</v>
      </c>
      <c r="K25" s="18"/>
      <c r="L25" s="55">
        <v>5</v>
      </c>
      <c r="M25" s="15">
        <f t="shared" si="2"/>
        <v>0</v>
      </c>
      <c r="N25" s="18"/>
      <c r="O25" s="55">
        <f t="shared" si="3"/>
        <v>15</v>
      </c>
      <c r="P25" s="15">
        <f t="shared" si="4"/>
        <v>0</v>
      </c>
    </row>
    <row r="26" spans="1:16" ht="45" customHeight="1">
      <c r="A26" s="29" t="s">
        <v>840</v>
      </c>
      <c r="B26" s="65" t="s">
        <v>841</v>
      </c>
      <c r="C26" s="59"/>
      <c r="D26" s="268"/>
      <c r="E26" s="18"/>
      <c r="F26" s="79"/>
      <c r="G26" s="79"/>
      <c r="H26" s="18"/>
      <c r="I26" s="79"/>
      <c r="J26" s="79"/>
      <c r="K26" s="18"/>
      <c r="L26" s="79"/>
      <c r="M26" s="79"/>
      <c r="N26" s="18"/>
      <c r="O26" s="79"/>
      <c r="P26" s="79"/>
    </row>
    <row r="27" spans="1:16" ht="15" customHeight="1">
      <c r="A27" s="31"/>
      <c r="B27" s="44" t="s">
        <v>820</v>
      </c>
      <c r="C27" s="59" t="s">
        <v>821</v>
      </c>
      <c r="D27" s="268"/>
      <c r="E27" s="18"/>
      <c r="F27" s="55">
        <v>5</v>
      </c>
      <c r="G27" s="15">
        <f t="shared" si="0"/>
        <v>0</v>
      </c>
      <c r="H27" s="18"/>
      <c r="I27" s="55">
        <v>5</v>
      </c>
      <c r="J27" s="15">
        <f t="shared" si="1"/>
        <v>0</v>
      </c>
      <c r="K27" s="18"/>
      <c r="L27" s="55">
        <v>5</v>
      </c>
      <c r="M27" s="15">
        <f t="shared" si="2"/>
        <v>0</v>
      </c>
      <c r="N27" s="18"/>
      <c r="O27" s="55">
        <f t="shared" ref="O27:O45" si="5">SUM(F27,I27,L27)</f>
        <v>15</v>
      </c>
      <c r="P27" s="15">
        <f t="shared" si="4"/>
        <v>0</v>
      </c>
    </row>
    <row r="28" spans="1:16" ht="15" customHeight="1">
      <c r="A28" s="31"/>
      <c r="B28" s="44" t="s">
        <v>822</v>
      </c>
      <c r="C28" s="59" t="s">
        <v>821</v>
      </c>
      <c r="D28" s="268"/>
      <c r="E28" s="18"/>
      <c r="F28" s="55">
        <v>5</v>
      </c>
      <c r="G28" s="15">
        <f t="shared" si="0"/>
        <v>0</v>
      </c>
      <c r="H28" s="18"/>
      <c r="I28" s="55">
        <v>5</v>
      </c>
      <c r="J28" s="15">
        <f t="shared" si="1"/>
        <v>0</v>
      </c>
      <c r="K28" s="18"/>
      <c r="L28" s="55">
        <v>5</v>
      </c>
      <c r="M28" s="15">
        <f t="shared" si="2"/>
        <v>0</v>
      </c>
      <c r="N28" s="18"/>
      <c r="O28" s="55">
        <f t="shared" si="5"/>
        <v>15</v>
      </c>
      <c r="P28" s="15">
        <f t="shared" si="4"/>
        <v>0</v>
      </c>
    </row>
    <row r="29" spans="1:16" ht="15" customHeight="1">
      <c r="A29" s="31"/>
      <c r="B29" s="44" t="s">
        <v>823</v>
      </c>
      <c r="C29" s="59" t="s">
        <v>821</v>
      </c>
      <c r="D29" s="268"/>
      <c r="E29" s="18"/>
      <c r="F29" s="55">
        <v>5</v>
      </c>
      <c r="G29" s="15">
        <f t="shared" si="0"/>
        <v>0</v>
      </c>
      <c r="H29" s="18"/>
      <c r="I29" s="55">
        <v>5</v>
      </c>
      <c r="J29" s="15">
        <f t="shared" si="1"/>
        <v>0</v>
      </c>
      <c r="K29" s="18"/>
      <c r="L29" s="55">
        <v>5</v>
      </c>
      <c r="M29" s="15">
        <f t="shared" si="2"/>
        <v>0</v>
      </c>
      <c r="N29" s="18"/>
      <c r="O29" s="55">
        <f t="shared" si="5"/>
        <v>15</v>
      </c>
      <c r="P29" s="15">
        <f t="shared" si="4"/>
        <v>0</v>
      </c>
    </row>
    <row r="30" spans="1:16" ht="15" customHeight="1">
      <c r="A30" s="31"/>
      <c r="B30" s="44" t="s">
        <v>824</v>
      </c>
      <c r="C30" s="59" t="s">
        <v>821</v>
      </c>
      <c r="D30" s="268"/>
      <c r="E30" s="18"/>
      <c r="F30" s="55">
        <v>5</v>
      </c>
      <c r="G30" s="15">
        <f t="shared" si="0"/>
        <v>0</v>
      </c>
      <c r="H30" s="18"/>
      <c r="I30" s="55">
        <v>5</v>
      </c>
      <c r="J30" s="15">
        <f t="shared" si="1"/>
        <v>0</v>
      </c>
      <c r="K30" s="18"/>
      <c r="L30" s="55">
        <v>5</v>
      </c>
      <c r="M30" s="15">
        <f t="shared" si="2"/>
        <v>0</v>
      </c>
      <c r="N30" s="18"/>
      <c r="O30" s="55">
        <f t="shared" si="5"/>
        <v>15</v>
      </c>
      <c r="P30" s="15">
        <f t="shared" si="4"/>
        <v>0</v>
      </c>
    </row>
    <row r="31" spans="1:16" ht="15" customHeight="1">
      <c r="A31" s="31"/>
      <c r="B31" s="44" t="s">
        <v>825</v>
      </c>
      <c r="C31" s="59" t="s">
        <v>821</v>
      </c>
      <c r="D31" s="268"/>
      <c r="E31" s="18"/>
      <c r="F31" s="55">
        <v>5</v>
      </c>
      <c r="G31" s="15">
        <f t="shared" si="0"/>
        <v>0</v>
      </c>
      <c r="H31" s="18"/>
      <c r="I31" s="55">
        <v>5</v>
      </c>
      <c r="J31" s="15">
        <f t="shared" si="1"/>
        <v>0</v>
      </c>
      <c r="K31" s="18"/>
      <c r="L31" s="55">
        <v>5</v>
      </c>
      <c r="M31" s="15">
        <f t="shared" si="2"/>
        <v>0</v>
      </c>
      <c r="N31" s="18"/>
      <c r="O31" s="55">
        <f t="shared" si="5"/>
        <v>15</v>
      </c>
      <c r="P31" s="15">
        <f t="shared" si="4"/>
        <v>0</v>
      </c>
    </row>
    <row r="32" spans="1:16" ht="15" customHeight="1">
      <c r="A32" s="31"/>
      <c r="B32" s="44" t="s">
        <v>826</v>
      </c>
      <c r="C32" s="59" t="s">
        <v>821</v>
      </c>
      <c r="D32" s="268"/>
      <c r="E32" s="18"/>
      <c r="F32" s="55">
        <v>5</v>
      </c>
      <c r="G32" s="15">
        <f t="shared" si="0"/>
        <v>0</v>
      </c>
      <c r="H32" s="18"/>
      <c r="I32" s="55">
        <v>5</v>
      </c>
      <c r="J32" s="15">
        <f t="shared" si="1"/>
        <v>0</v>
      </c>
      <c r="K32" s="18"/>
      <c r="L32" s="55">
        <v>5</v>
      </c>
      <c r="M32" s="15">
        <f t="shared" si="2"/>
        <v>0</v>
      </c>
      <c r="N32" s="18"/>
      <c r="O32" s="55">
        <f t="shared" si="5"/>
        <v>15</v>
      </c>
      <c r="P32" s="15">
        <f t="shared" si="4"/>
        <v>0</v>
      </c>
    </row>
    <row r="33" spans="1:16" ht="15" customHeight="1">
      <c r="A33" s="31"/>
      <c r="B33" s="44" t="s">
        <v>827</v>
      </c>
      <c r="C33" s="59" t="s">
        <v>821</v>
      </c>
      <c r="D33" s="268"/>
      <c r="E33" s="18"/>
      <c r="F33" s="55">
        <v>5</v>
      </c>
      <c r="G33" s="15">
        <f t="shared" si="0"/>
        <v>0</v>
      </c>
      <c r="H33" s="18"/>
      <c r="I33" s="55">
        <v>5</v>
      </c>
      <c r="J33" s="15">
        <f t="shared" si="1"/>
        <v>0</v>
      </c>
      <c r="K33" s="18"/>
      <c r="L33" s="55">
        <v>5</v>
      </c>
      <c r="M33" s="15">
        <f t="shared" si="2"/>
        <v>0</v>
      </c>
      <c r="N33" s="18"/>
      <c r="O33" s="55">
        <f t="shared" si="5"/>
        <v>15</v>
      </c>
      <c r="P33" s="15">
        <f t="shared" si="4"/>
        <v>0</v>
      </c>
    </row>
    <row r="34" spans="1:16" ht="15" customHeight="1">
      <c r="A34" s="31"/>
      <c r="B34" s="44" t="s">
        <v>828</v>
      </c>
      <c r="C34" s="59" t="s">
        <v>821</v>
      </c>
      <c r="D34" s="268"/>
      <c r="E34" s="18"/>
      <c r="F34" s="55">
        <v>5</v>
      </c>
      <c r="G34" s="15">
        <f t="shared" si="0"/>
        <v>0</v>
      </c>
      <c r="H34" s="18"/>
      <c r="I34" s="55">
        <v>5</v>
      </c>
      <c r="J34" s="15">
        <f t="shared" si="1"/>
        <v>0</v>
      </c>
      <c r="K34" s="18"/>
      <c r="L34" s="55">
        <v>5</v>
      </c>
      <c r="M34" s="15">
        <f t="shared" si="2"/>
        <v>0</v>
      </c>
      <c r="N34" s="18"/>
      <c r="O34" s="55">
        <f t="shared" si="5"/>
        <v>15</v>
      </c>
      <c r="P34" s="15">
        <f t="shared" si="4"/>
        <v>0</v>
      </c>
    </row>
    <row r="35" spans="1:16" ht="15" customHeight="1">
      <c r="A35" s="31"/>
      <c r="B35" s="44" t="s">
        <v>829</v>
      </c>
      <c r="C35" s="59" t="s">
        <v>821</v>
      </c>
      <c r="D35" s="268"/>
      <c r="E35" s="18"/>
      <c r="F35" s="55">
        <v>5</v>
      </c>
      <c r="G35" s="15">
        <f t="shared" si="0"/>
        <v>0</v>
      </c>
      <c r="H35" s="18"/>
      <c r="I35" s="55">
        <v>5</v>
      </c>
      <c r="J35" s="15">
        <f t="shared" si="1"/>
        <v>0</v>
      </c>
      <c r="K35" s="18"/>
      <c r="L35" s="55">
        <v>5</v>
      </c>
      <c r="M35" s="15">
        <f t="shared" si="2"/>
        <v>0</v>
      </c>
      <c r="N35" s="18"/>
      <c r="O35" s="55">
        <f t="shared" si="5"/>
        <v>15</v>
      </c>
      <c r="P35" s="15">
        <f t="shared" si="4"/>
        <v>0</v>
      </c>
    </row>
    <row r="36" spans="1:16" ht="15" customHeight="1">
      <c r="A36" s="31"/>
      <c r="B36" s="44" t="s">
        <v>830</v>
      </c>
      <c r="C36" s="59" t="s">
        <v>821</v>
      </c>
      <c r="D36" s="268"/>
      <c r="E36" s="18"/>
      <c r="F36" s="55">
        <v>5</v>
      </c>
      <c r="G36" s="15">
        <f t="shared" si="0"/>
        <v>0</v>
      </c>
      <c r="H36" s="18"/>
      <c r="I36" s="55">
        <v>5</v>
      </c>
      <c r="J36" s="15">
        <f t="shared" si="1"/>
        <v>0</v>
      </c>
      <c r="K36" s="18"/>
      <c r="L36" s="55">
        <v>5</v>
      </c>
      <c r="M36" s="15">
        <f t="shared" si="2"/>
        <v>0</v>
      </c>
      <c r="N36" s="18"/>
      <c r="O36" s="55">
        <f t="shared" si="5"/>
        <v>15</v>
      </c>
      <c r="P36" s="15">
        <f t="shared" si="4"/>
        <v>0</v>
      </c>
    </row>
    <row r="37" spans="1:16" ht="15" customHeight="1">
      <c r="A37" s="31"/>
      <c r="B37" s="44" t="s">
        <v>831</v>
      </c>
      <c r="C37" s="59" t="s">
        <v>821</v>
      </c>
      <c r="D37" s="268"/>
      <c r="E37" s="18"/>
      <c r="F37" s="55">
        <v>5</v>
      </c>
      <c r="G37" s="15">
        <f t="shared" si="0"/>
        <v>0</v>
      </c>
      <c r="H37" s="18"/>
      <c r="I37" s="55">
        <v>5</v>
      </c>
      <c r="J37" s="15">
        <f t="shared" si="1"/>
        <v>0</v>
      </c>
      <c r="K37" s="18"/>
      <c r="L37" s="55">
        <v>5</v>
      </c>
      <c r="M37" s="15">
        <f t="shared" si="2"/>
        <v>0</v>
      </c>
      <c r="N37" s="18"/>
      <c r="O37" s="55">
        <f t="shared" si="5"/>
        <v>15</v>
      </c>
      <c r="P37" s="15">
        <f t="shared" si="4"/>
        <v>0</v>
      </c>
    </row>
    <row r="38" spans="1:16" ht="15" customHeight="1">
      <c r="A38" s="31"/>
      <c r="B38" s="44" t="s">
        <v>832</v>
      </c>
      <c r="C38" s="59" t="s">
        <v>821</v>
      </c>
      <c r="D38" s="268"/>
      <c r="E38" s="18"/>
      <c r="F38" s="55">
        <v>5</v>
      </c>
      <c r="G38" s="15">
        <f t="shared" si="0"/>
        <v>0</v>
      </c>
      <c r="H38" s="18"/>
      <c r="I38" s="55">
        <v>5</v>
      </c>
      <c r="J38" s="15">
        <f t="shared" si="1"/>
        <v>0</v>
      </c>
      <c r="K38" s="18"/>
      <c r="L38" s="55">
        <v>5</v>
      </c>
      <c r="M38" s="15">
        <f t="shared" si="2"/>
        <v>0</v>
      </c>
      <c r="N38" s="18"/>
      <c r="O38" s="55">
        <f t="shared" si="5"/>
        <v>15</v>
      </c>
      <c r="P38" s="15">
        <f t="shared" si="4"/>
        <v>0</v>
      </c>
    </row>
    <row r="39" spans="1:16" ht="15" customHeight="1">
      <c r="A39" s="31"/>
      <c r="B39" s="44" t="s">
        <v>833</v>
      </c>
      <c r="C39" s="59" t="s">
        <v>821</v>
      </c>
      <c r="D39" s="268"/>
      <c r="E39" s="18"/>
      <c r="F39" s="55">
        <v>5</v>
      </c>
      <c r="G39" s="15">
        <f t="shared" si="0"/>
        <v>0</v>
      </c>
      <c r="H39" s="18"/>
      <c r="I39" s="55">
        <v>5</v>
      </c>
      <c r="J39" s="15">
        <f t="shared" si="1"/>
        <v>0</v>
      </c>
      <c r="K39" s="18"/>
      <c r="L39" s="55">
        <v>5</v>
      </c>
      <c r="M39" s="15">
        <f t="shared" si="2"/>
        <v>0</v>
      </c>
      <c r="N39" s="18"/>
      <c r="O39" s="55">
        <f t="shared" si="5"/>
        <v>15</v>
      </c>
      <c r="P39" s="15">
        <f t="shared" si="4"/>
        <v>0</v>
      </c>
    </row>
    <row r="40" spans="1:16" ht="15" customHeight="1">
      <c r="A40" s="31"/>
      <c r="B40" s="44" t="s">
        <v>834</v>
      </c>
      <c r="C40" s="59" t="s">
        <v>821</v>
      </c>
      <c r="D40" s="268"/>
      <c r="E40" s="18"/>
      <c r="F40" s="55">
        <v>5</v>
      </c>
      <c r="G40" s="15">
        <f t="shared" si="0"/>
        <v>0</v>
      </c>
      <c r="H40" s="18"/>
      <c r="I40" s="55">
        <v>5</v>
      </c>
      <c r="J40" s="15">
        <f t="shared" si="1"/>
        <v>0</v>
      </c>
      <c r="K40" s="18"/>
      <c r="L40" s="55">
        <v>5</v>
      </c>
      <c r="M40" s="15">
        <f t="shared" si="2"/>
        <v>0</v>
      </c>
      <c r="N40" s="18"/>
      <c r="O40" s="55">
        <f t="shared" si="5"/>
        <v>15</v>
      </c>
      <c r="P40" s="15">
        <f t="shared" si="4"/>
        <v>0</v>
      </c>
    </row>
    <row r="41" spans="1:16" ht="15" customHeight="1">
      <c r="A41" s="31"/>
      <c r="B41" s="44" t="s">
        <v>835</v>
      </c>
      <c r="C41" s="59" t="s">
        <v>821</v>
      </c>
      <c r="D41" s="268"/>
      <c r="E41" s="18"/>
      <c r="F41" s="55">
        <v>5</v>
      </c>
      <c r="G41" s="15">
        <f t="shared" si="0"/>
        <v>0</v>
      </c>
      <c r="H41" s="18"/>
      <c r="I41" s="55">
        <v>5</v>
      </c>
      <c r="J41" s="15">
        <f t="shared" si="1"/>
        <v>0</v>
      </c>
      <c r="K41" s="18"/>
      <c r="L41" s="55">
        <v>5</v>
      </c>
      <c r="M41" s="15">
        <f t="shared" si="2"/>
        <v>0</v>
      </c>
      <c r="N41" s="18"/>
      <c r="O41" s="55">
        <f t="shared" si="5"/>
        <v>15</v>
      </c>
      <c r="P41" s="15">
        <f t="shared" si="4"/>
        <v>0</v>
      </c>
    </row>
    <row r="42" spans="1:16" ht="15" customHeight="1">
      <c r="A42" s="31"/>
      <c r="B42" s="44" t="s">
        <v>836</v>
      </c>
      <c r="C42" s="59" t="s">
        <v>821</v>
      </c>
      <c r="D42" s="268"/>
      <c r="E42" s="18"/>
      <c r="F42" s="55">
        <v>5</v>
      </c>
      <c r="G42" s="15">
        <f t="shared" si="0"/>
        <v>0</v>
      </c>
      <c r="H42" s="18"/>
      <c r="I42" s="55">
        <v>5</v>
      </c>
      <c r="J42" s="15">
        <f t="shared" si="1"/>
        <v>0</v>
      </c>
      <c r="K42" s="18"/>
      <c r="L42" s="55">
        <v>5</v>
      </c>
      <c r="M42" s="15">
        <f t="shared" si="2"/>
        <v>0</v>
      </c>
      <c r="N42" s="18"/>
      <c r="O42" s="55">
        <f t="shared" si="5"/>
        <v>15</v>
      </c>
      <c r="P42" s="15">
        <f t="shared" si="4"/>
        <v>0</v>
      </c>
    </row>
    <row r="43" spans="1:16" ht="15" customHeight="1">
      <c r="A43" s="31"/>
      <c r="B43" s="44" t="s">
        <v>837</v>
      </c>
      <c r="C43" s="59" t="s">
        <v>821</v>
      </c>
      <c r="D43" s="268"/>
      <c r="E43" s="18"/>
      <c r="F43" s="55">
        <v>5</v>
      </c>
      <c r="G43" s="15">
        <f t="shared" si="0"/>
        <v>0</v>
      </c>
      <c r="H43" s="18"/>
      <c r="I43" s="55">
        <v>5</v>
      </c>
      <c r="J43" s="15">
        <f t="shared" si="1"/>
        <v>0</v>
      </c>
      <c r="K43" s="18"/>
      <c r="L43" s="55">
        <v>5</v>
      </c>
      <c r="M43" s="15">
        <f t="shared" si="2"/>
        <v>0</v>
      </c>
      <c r="N43" s="18"/>
      <c r="O43" s="55">
        <f t="shared" si="5"/>
        <v>15</v>
      </c>
      <c r="P43" s="15">
        <f t="shared" si="4"/>
        <v>0</v>
      </c>
    </row>
    <row r="44" spans="1:16" ht="15" customHeight="1">
      <c r="A44" s="31"/>
      <c r="B44" s="44" t="s">
        <v>838</v>
      </c>
      <c r="C44" s="59" t="s">
        <v>821</v>
      </c>
      <c r="D44" s="268"/>
      <c r="E44" s="18"/>
      <c r="F44" s="55">
        <v>5</v>
      </c>
      <c r="G44" s="15">
        <f t="shared" si="0"/>
        <v>0</v>
      </c>
      <c r="H44" s="18"/>
      <c r="I44" s="55">
        <v>5</v>
      </c>
      <c r="J44" s="15">
        <f t="shared" si="1"/>
        <v>0</v>
      </c>
      <c r="K44" s="18"/>
      <c r="L44" s="55">
        <v>5</v>
      </c>
      <c r="M44" s="15">
        <f t="shared" si="2"/>
        <v>0</v>
      </c>
      <c r="N44" s="18"/>
      <c r="O44" s="55">
        <f t="shared" si="5"/>
        <v>15</v>
      </c>
      <c r="P44" s="15">
        <f t="shared" si="4"/>
        <v>0</v>
      </c>
    </row>
    <row r="45" spans="1:16" ht="15" customHeight="1">
      <c r="A45" s="31"/>
      <c r="B45" s="44" t="s">
        <v>839</v>
      </c>
      <c r="C45" s="59" t="s">
        <v>821</v>
      </c>
      <c r="D45" s="268"/>
      <c r="E45" s="18"/>
      <c r="F45" s="55">
        <v>5</v>
      </c>
      <c r="G45" s="15">
        <f t="shared" si="0"/>
        <v>0</v>
      </c>
      <c r="H45" s="18"/>
      <c r="I45" s="55">
        <v>5</v>
      </c>
      <c r="J45" s="15">
        <f t="shared" si="1"/>
        <v>0</v>
      </c>
      <c r="K45" s="18"/>
      <c r="L45" s="55">
        <v>5</v>
      </c>
      <c r="M45" s="15">
        <f t="shared" si="2"/>
        <v>0</v>
      </c>
      <c r="N45" s="18"/>
      <c r="O45" s="55">
        <f t="shared" si="5"/>
        <v>15</v>
      </c>
      <c r="P45" s="15">
        <f t="shared" si="4"/>
        <v>0</v>
      </c>
    </row>
    <row r="46" spans="1:16" ht="30" customHeight="1">
      <c r="A46" s="29" t="s">
        <v>842</v>
      </c>
      <c r="B46" s="65" t="s">
        <v>843</v>
      </c>
      <c r="C46" s="42" t="s">
        <v>121</v>
      </c>
      <c r="D46" s="269"/>
      <c r="F46" s="55">
        <v>6</v>
      </c>
      <c r="G46" s="15">
        <f t="shared" si="0"/>
        <v>0</v>
      </c>
      <c r="H46" s="18"/>
      <c r="I46" s="55">
        <v>9</v>
      </c>
      <c r="J46" s="15">
        <f t="shared" si="1"/>
        <v>0</v>
      </c>
      <c r="K46" s="18"/>
      <c r="L46" s="55">
        <v>51</v>
      </c>
      <c r="M46" s="15">
        <f t="shared" si="2"/>
        <v>0</v>
      </c>
      <c r="N46" s="18"/>
      <c r="O46" s="55">
        <f t="shared" ref="O46" si="6">SUM(F46,I46,L46)</f>
        <v>66</v>
      </c>
      <c r="P46" s="15">
        <f t="shared" si="4"/>
        <v>0</v>
      </c>
    </row>
    <row r="47" spans="1:16" ht="45" customHeight="1">
      <c r="A47" s="29" t="s">
        <v>844</v>
      </c>
      <c r="B47" s="65" t="s">
        <v>845</v>
      </c>
      <c r="C47" s="42"/>
      <c r="D47" s="269"/>
      <c r="F47" s="79"/>
      <c r="G47" s="79"/>
      <c r="H47" s="18"/>
      <c r="I47" s="79"/>
      <c r="J47" s="79"/>
      <c r="K47" s="18"/>
      <c r="L47" s="79"/>
      <c r="M47" s="79"/>
      <c r="N47" s="18"/>
      <c r="O47" s="79"/>
      <c r="P47" s="79"/>
    </row>
    <row r="48" spans="1:16" ht="15" customHeight="1">
      <c r="A48" s="30"/>
      <c r="B48" s="40" t="s">
        <v>846</v>
      </c>
      <c r="C48" s="42" t="s">
        <v>731</v>
      </c>
      <c r="D48" s="269"/>
      <c r="F48" s="55">
        <v>15</v>
      </c>
      <c r="G48" s="15">
        <f t="shared" si="0"/>
        <v>0</v>
      </c>
      <c r="H48" s="18"/>
      <c r="I48" s="55">
        <v>23</v>
      </c>
      <c r="J48" s="15">
        <f t="shared" si="1"/>
        <v>0</v>
      </c>
      <c r="K48" s="18"/>
      <c r="L48" s="55">
        <v>127</v>
      </c>
      <c r="M48" s="15">
        <f t="shared" si="2"/>
        <v>0</v>
      </c>
      <c r="N48" s="18"/>
      <c r="O48" s="55">
        <f t="shared" ref="O48:O58" si="7">SUM(F48,I48,L48)</f>
        <v>165</v>
      </c>
      <c r="P48" s="15">
        <f t="shared" si="4"/>
        <v>0</v>
      </c>
    </row>
    <row r="49" spans="1:16" ht="15" customHeight="1">
      <c r="A49" s="30"/>
      <c r="B49" s="40" t="s">
        <v>847</v>
      </c>
      <c r="C49" s="42" t="s">
        <v>731</v>
      </c>
      <c r="D49" s="269"/>
      <c r="F49" s="55">
        <v>1</v>
      </c>
      <c r="G49" s="15">
        <f t="shared" si="0"/>
        <v>0</v>
      </c>
      <c r="H49" s="18"/>
      <c r="I49" s="55">
        <v>1</v>
      </c>
      <c r="J49" s="15">
        <f t="shared" si="1"/>
        <v>0</v>
      </c>
      <c r="K49" s="18"/>
      <c r="L49" s="55">
        <v>1</v>
      </c>
      <c r="M49" s="15">
        <f t="shared" si="2"/>
        <v>0</v>
      </c>
      <c r="N49" s="18"/>
      <c r="O49" s="55">
        <f t="shared" si="7"/>
        <v>3</v>
      </c>
      <c r="P49" s="15">
        <f t="shared" si="4"/>
        <v>0</v>
      </c>
    </row>
    <row r="50" spans="1:16" ht="15" customHeight="1">
      <c r="A50" s="30"/>
      <c r="B50" s="40" t="s">
        <v>848</v>
      </c>
      <c r="C50" s="42" t="s">
        <v>731</v>
      </c>
      <c r="D50" s="269"/>
      <c r="F50" s="55">
        <v>1</v>
      </c>
      <c r="G50" s="15">
        <f t="shared" si="0"/>
        <v>0</v>
      </c>
      <c r="H50" s="18"/>
      <c r="I50" s="55">
        <v>1</v>
      </c>
      <c r="J50" s="15">
        <f t="shared" si="1"/>
        <v>0</v>
      </c>
      <c r="K50" s="18"/>
      <c r="L50" s="55">
        <v>1</v>
      </c>
      <c r="M50" s="15">
        <f t="shared" si="2"/>
        <v>0</v>
      </c>
      <c r="N50" s="18"/>
      <c r="O50" s="55">
        <f t="shared" si="7"/>
        <v>3</v>
      </c>
      <c r="P50" s="15">
        <f t="shared" si="4"/>
        <v>0</v>
      </c>
    </row>
    <row r="51" spans="1:16" ht="15" customHeight="1">
      <c r="A51" s="30"/>
      <c r="B51" s="40" t="s">
        <v>849</v>
      </c>
      <c r="C51" s="42" t="s">
        <v>731</v>
      </c>
      <c r="D51" s="269"/>
      <c r="F51" s="55">
        <v>1</v>
      </c>
      <c r="G51" s="15">
        <f t="shared" si="0"/>
        <v>0</v>
      </c>
      <c r="H51" s="18"/>
      <c r="I51" s="55">
        <v>1</v>
      </c>
      <c r="J51" s="15">
        <f t="shared" si="1"/>
        <v>0</v>
      </c>
      <c r="K51" s="18"/>
      <c r="L51" s="55">
        <v>1</v>
      </c>
      <c r="M51" s="15">
        <f t="shared" si="2"/>
        <v>0</v>
      </c>
      <c r="N51" s="18"/>
      <c r="O51" s="55">
        <f t="shared" si="7"/>
        <v>3</v>
      </c>
      <c r="P51" s="15">
        <f t="shared" si="4"/>
        <v>0</v>
      </c>
    </row>
    <row r="52" spans="1:16" ht="15" customHeight="1">
      <c r="A52" s="30"/>
      <c r="B52" s="40" t="s">
        <v>850</v>
      </c>
      <c r="C52" s="42" t="s">
        <v>731</v>
      </c>
      <c r="D52" s="269"/>
      <c r="F52" s="55">
        <v>1</v>
      </c>
      <c r="G52" s="15">
        <f t="shared" si="0"/>
        <v>0</v>
      </c>
      <c r="H52" s="18"/>
      <c r="I52" s="55">
        <v>1</v>
      </c>
      <c r="J52" s="15">
        <f t="shared" si="1"/>
        <v>0</v>
      </c>
      <c r="K52" s="18"/>
      <c r="L52" s="55">
        <v>1</v>
      </c>
      <c r="M52" s="15">
        <f t="shared" si="2"/>
        <v>0</v>
      </c>
      <c r="N52" s="18"/>
      <c r="O52" s="55">
        <f t="shared" si="7"/>
        <v>3</v>
      </c>
      <c r="P52" s="15">
        <f t="shared" si="4"/>
        <v>0</v>
      </c>
    </row>
    <row r="53" spans="1:16" ht="15" customHeight="1">
      <c r="A53" s="30"/>
      <c r="B53" s="40" t="s">
        <v>851</v>
      </c>
      <c r="C53" s="42" t="s">
        <v>731</v>
      </c>
      <c r="D53" s="269"/>
      <c r="F53" s="55">
        <v>1</v>
      </c>
      <c r="G53" s="15">
        <f t="shared" si="0"/>
        <v>0</v>
      </c>
      <c r="H53" s="18"/>
      <c r="I53" s="55">
        <v>1</v>
      </c>
      <c r="J53" s="15">
        <f t="shared" si="1"/>
        <v>0</v>
      </c>
      <c r="K53" s="18"/>
      <c r="L53" s="55">
        <v>1</v>
      </c>
      <c r="M53" s="15">
        <f t="shared" si="2"/>
        <v>0</v>
      </c>
      <c r="N53" s="18"/>
      <c r="O53" s="55">
        <f t="shared" si="7"/>
        <v>3</v>
      </c>
      <c r="P53" s="15">
        <f t="shared" si="4"/>
        <v>0</v>
      </c>
    </row>
    <row r="54" spans="1:16" ht="15" customHeight="1">
      <c r="A54" s="30"/>
      <c r="B54" s="40" t="s">
        <v>852</v>
      </c>
      <c r="C54" s="42" t="s">
        <v>731</v>
      </c>
      <c r="D54" s="269"/>
      <c r="F54" s="55">
        <v>1</v>
      </c>
      <c r="G54" s="15">
        <f t="shared" si="0"/>
        <v>0</v>
      </c>
      <c r="H54" s="18"/>
      <c r="I54" s="55">
        <v>1</v>
      </c>
      <c r="J54" s="15">
        <f t="shared" si="1"/>
        <v>0</v>
      </c>
      <c r="K54" s="18"/>
      <c r="L54" s="55">
        <v>1</v>
      </c>
      <c r="M54" s="15">
        <f t="shared" si="2"/>
        <v>0</v>
      </c>
      <c r="N54" s="18"/>
      <c r="O54" s="55">
        <f t="shared" si="7"/>
        <v>3</v>
      </c>
      <c r="P54" s="15">
        <f t="shared" si="4"/>
        <v>0</v>
      </c>
    </row>
    <row r="55" spans="1:16" ht="15" customHeight="1">
      <c r="A55" s="30"/>
      <c r="B55" s="40" t="s">
        <v>853</v>
      </c>
      <c r="C55" s="42" t="s">
        <v>731</v>
      </c>
      <c r="D55" s="269"/>
      <c r="F55" s="55">
        <v>1</v>
      </c>
      <c r="G55" s="15">
        <f t="shared" si="0"/>
        <v>0</v>
      </c>
      <c r="H55" s="18"/>
      <c r="I55" s="55">
        <v>1</v>
      </c>
      <c r="J55" s="15">
        <f t="shared" si="1"/>
        <v>0</v>
      </c>
      <c r="K55" s="18"/>
      <c r="L55" s="55">
        <v>1</v>
      </c>
      <c r="M55" s="15">
        <f t="shared" si="2"/>
        <v>0</v>
      </c>
      <c r="N55" s="18"/>
      <c r="O55" s="55">
        <f t="shared" si="7"/>
        <v>3</v>
      </c>
      <c r="P55" s="15">
        <f t="shared" si="4"/>
        <v>0</v>
      </c>
    </row>
    <row r="56" spans="1:16" ht="15" customHeight="1">
      <c r="A56" s="30"/>
      <c r="B56" s="40" t="s">
        <v>854</v>
      </c>
      <c r="C56" s="42" t="s">
        <v>731</v>
      </c>
      <c r="D56" s="269"/>
      <c r="F56" s="55">
        <v>1</v>
      </c>
      <c r="G56" s="15">
        <f t="shared" si="0"/>
        <v>0</v>
      </c>
      <c r="H56" s="18"/>
      <c r="I56" s="55">
        <v>1</v>
      </c>
      <c r="J56" s="15">
        <f t="shared" si="1"/>
        <v>0</v>
      </c>
      <c r="K56" s="18"/>
      <c r="L56" s="55">
        <v>1</v>
      </c>
      <c r="M56" s="15">
        <f t="shared" si="2"/>
        <v>0</v>
      </c>
      <c r="N56" s="18"/>
      <c r="O56" s="55">
        <f t="shared" si="7"/>
        <v>3</v>
      </c>
      <c r="P56" s="15">
        <f t="shared" si="4"/>
        <v>0</v>
      </c>
    </row>
    <row r="57" spans="1:16" ht="15" customHeight="1">
      <c r="A57" s="30"/>
      <c r="B57" s="40" t="s">
        <v>855</v>
      </c>
      <c r="C57" s="42" t="s">
        <v>731</v>
      </c>
      <c r="D57" s="269"/>
      <c r="F57" s="55">
        <v>1</v>
      </c>
      <c r="G57" s="15">
        <f t="shared" si="0"/>
        <v>0</v>
      </c>
      <c r="H57" s="18"/>
      <c r="I57" s="55">
        <v>1</v>
      </c>
      <c r="J57" s="15">
        <f t="shared" si="1"/>
        <v>0</v>
      </c>
      <c r="K57" s="18"/>
      <c r="L57" s="55">
        <v>1</v>
      </c>
      <c r="M57" s="15">
        <f t="shared" si="2"/>
        <v>0</v>
      </c>
      <c r="N57" s="18"/>
      <c r="O57" s="55">
        <f t="shared" si="7"/>
        <v>3</v>
      </c>
      <c r="P57" s="15">
        <f t="shared" si="4"/>
        <v>0</v>
      </c>
    </row>
    <row r="58" spans="1:16" ht="15" customHeight="1">
      <c r="A58" s="30"/>
      <c r="B58" s="40" t="s">
        <v>856</v>
      </c>
      <c r="C58" s="42" t="s">
        <v>731</v>
      </c>
      <c r="D58" s="269"/>
      <c r="F58" s="55">
        <v>1</v>
      </c>
      <c r="G58" s="15">
        <f t="shared" si="0"/>
        <v>0</v>
      </c>
      <c r="H58" s="18"/>
      <c r="I58" s="55">
        <v>1</v>
      </c>
      <c r="J58" s="15">
        <f t="shared" si="1"/>
        <v>0</v>
      </c>
      <c r="K58" s="18"/>
      <c r="L58" s="55">
        <v>1</v>
      </c>
      <c r="M58" s="15">
        <f t="shared" si="2"/>
        <v>0</v>
      </c>
      <c r="N58" s="18"/>
      <c r="O58" s="55">
        <f t="shared" si="7"/>
        <v>3</v>
      </c>
      <c r="P58" s="15">
        <f t="shared" si="4"/>
        <v>0</v>
      </c>
    </row>
    <row r="59" spans="1:16" ht="15" customHeight="1" thickBot="1">
      <c r="A59" s="109"/>
      <c r="B59" s="110"/>
      <c r="C59" s="112"/>
      <c r="D59" s="272"/>
      <c r="F59" s="55"/>
      <c r="G59" s="15"/>
      <c r="H59" s="18"/>
      <c r="I59" s="55"/>
      <c r="J59" s="15"/>
      <c r="K59" s="18"/>
      <c r="L59" s="55"/>
      <c r="M59" s="15"/>
      <c r="N59" s="18"/>
      <c r="O59" s="55"/>
      <c r="P59" s="15"/>
    </row>
    <row r="60" spans="1:16" ht="27" customHeight="1" thickBot="1">
      <c r="A60" s="348" t="s">
        <v>857</v>
      </c>
      <c r="B60" s="347"/>
      <c r="C60" s="347"/>
      <c r="D60" s="349"/>
      <c r="F60" s="60"/>
      <c r="G60" s="402">
        <f>SUM(G5:G59)</f>
        <v>0</v>
      </c>
      <c r="I60" s="60"/>
      <c r="J60" s="402">
        <f>SUM(J5:J59)</f>
        <v>0</v>
      </c>
      <c r="L60" s="60"/>
      <c r="M60" s="402">
        <f>SUM(M5:M59)</f>
        <v>0</v>
      </c>
      <c r="O60" s="60"/>
      <c r="P60" s="402">
        <f>SUM(P5:P59)</f>
        <v>0</v>
      </c>
    </row>
    <row r="61" spans="1:16">
      <c r="J61" s="23"/>
      <c r="M61" s="23"/>
      <c r="P61" s="23"/>
    </row>
  </sheetData>
  <sheetProtection selectLockedCells="1"/>
  <mergeCells count="8">
    <mergeCell ref="O2:P2"/>
    <mergeCell ref="I2:J2"/>
    <mergeCell ref="A60:D60"/>
    <mergeCell ref="A2:A3"/>
    <mergeCell ref="F2:G2"/>
    <mergeCell ref="L2:M2"/>
    <mergeCell ref="B2:B3"/>
    <mergeCell ref="C2:C3"/>
  </mergeCells>
  <printOptions gridLines="1"/>
  <pageMargins left="0.70866141732283505" right="0.70866141732283505" top="0.74803149606299202" bottom="0.74803149606299202" header="0.118110236220472" footer="0.118110236220472"/>
  <pageSetup paperSize="9" scale="56"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8">
    <tabColor rgb="FF99CC00"/>
  </sheetPr>
  <dimension ref="A1:Q156"/>
  <sheetViews>
    <sheetView zoomScale="80" zoomScaleNormal="80" zoomScalePageLayoutView="80" workbookViewId="0">
      <pane ySplit="3" topLeftCell="A40" activePane="bottomLeft" state="frozen"/>
      <selection pane="bottomLeft" activeCell="D11" sqref="D11"/>
    </sheetView>
  </sheetViews>
  <sheetFormatPr defaultColWidth="8.85546875" defaultRowHeight="11.25"/>
  <cols>
    <col min="1" max="1" width="10.42578125" style="1" customWidth="1"/>
    <col min="2" max="2" width="51.28515625" style="1" customWidth="1"/>
    <col min="3" max="3" width="15.4257812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F3" s="67" t="s">
        <v>113</v>
      </c>
      <c r="G3" s="67" t="s">
        <v>38</v>
      </c>
      <c r="I3" s="67" t="s">
        <v>113</v>
      </c>
      <c r="J3" s="67" t="s">
        <v>38</v>
      </c>
      <c r="L3" s="67" t="s">
        <v>113</v>
      </c>
      <c r="M3" s="67" t="s">
        <v>38</v>
      </c>
      <c r="O3" s="67" t="s">
        <v>113</v>
      </c>
      <c r="P3" s="67" t="s">
        <v>38</v>
      </c>
    </row>
    <row r="4" spans="1:17" ht="30" customHeight="1" thickBot="1">
      <c r="A4" s="81" t="s">
        <v>90</v>
      </c>
      <c r="B4" s="81" t="s">
        <v>858</v>
      </c>
      <c r="C4" s="111"/>
      <c r="D4" s="232"/>
      <c r="F4" s="74"/>
      <c r="G4" s="73"/>
      <c r="I4" s="367"/>
      <c r="J4" s="368"/>
      <c r="L4" s="367"/>
      <c r="M4" s="368"/>
      <c r="O4" s="367"/>
      <c r="P4" s="368"/>
    </row>
    <row r="5" spans="1:17" ht="15" customHeight="1">
      <c r="A5" s="83"/>
      <c r="B5" s="103"/>
      <c r="C5" s="49"/>
      <c r="D5" s="267"/>
      <c r="F5" s="222"/>
      <c r="G5" s="216"/>
      <c r="H5" s="18"/>
      <c r="I5" s="222"/>
      <c r="J5" s="216"/>
      <c r="K5" s="18"/>
      <c r="L5" s="222"/>
      <c r="M5" s="216"/>
      <c r="N5" s="18"/>
      <c r="O5" s="216"/>
      <c r="P5" s="216"/>
    </row>
    <row r="6" spans="1:17" ht="15" customHeight="1">
      <c r="A6" s="69" t="s">
        <v>859</v>
      </c>
      <c r="B6" s="43" t="s">
        <v>860</v>
      </c>
      <c r="C6" s="58"/>
      <c r="D6" s="269"/>
      <c r="F6" s="55"/>
      <c r="G6" s="79"/>
      <c r="H6" s="18"/>
      <c r="I6" s="55"/>
      <c r="J6" s="79"/>
      <c r="K6" s="18"/>
      <c r="L6" s="55"/>
      <c r="M6" s="79"/>
      <c r="N6" s="18"/>
      <c r="O6" s="79"/>
      <c r="P6" s="79"/>
    </row>
    <row r="7" spans="1:17" s="18" customFormat="1" ht="30" customHeight="1">
      <c r="A7" s="70"/>
      <c r="B7" s="42" t="s">
        <v>861</v>
      </c>
      <c r="C7" s="58" t="s">
        <v>121</v>
      </c>
      <c r="D7" s="269"/>
      <c r="F7" s="55">
        <v>0</v>
      </c>
      <c r="G7" s="15">
        <f t="shared" ref="G7:G39" si="0">SUM(F7*$D7)</f>
        <v>0</v>
      </c>
      <c r="I7" s="55">
        <v>9</v>
      </c>
      <c r="J7" s="15">
        <f t="shared" ref="J7:J39" si="1">SUM(I7*$D7)</f>
        <v>0</v>
      </c>
      <c r="L7" s="55">
        <v>51</v>
      </c>
      <c r="M7" s="15">
        <f t="shared" ref="M7:M39" si="2">SUM(L7*$D7)</f>
        <v>0</v>
      </c>
      <c r="O7" s="55">
        <f>SUM(F7,I7,L7)</f>
        <v>60</v>
      </c>
      <c r="P7" s="15">
        <f t="shared" ref="P7:P39" si="3">SUM(O7*$D7)</f>
        <v>0</v>
      </c>
    </row>
    <row r="8" spans="1:17" ht="15" customHeight="1">
      <c r="A8" s="69" t="s">
        <v>862</v>
      </c>
      <c r="B8" s="43" t="s">
        <v>863</v>
      </c>
      <c r="C8" s="58"/>
      <c r="D8" s="269"/>
      <c r="F8" s="55"/>
      <c r="G8" s="56"/>
      <c r="H8" s="18"/>
      <c r="I8" s="55"/>
      <c r="J8" s="56"/>
      <c r="K8" s="18"/>
      <c r="L8" s="55"/>
      <c r="M8" s="56"/>
      <c r="N8" s="18"/>
      <c r="O8" s="79"/>
      <c r="P8" s="56"/>
    </row>
    <row r="9" spans="1:17" s="18" customFormat="1" ht="24.95" customHeight="1">
      <c r="A9" s="70"/>
      <c r="B9" s="43" t="s">
        <v>864</v>
      </c>
      <c r="C9" s="58" t="s">
        <v>865</v>
      </c>
      <c r="D9" s="269"/>
      <c r="F9" s="55">
        <v>0</v>
      </c>
      <c r="G9" s="15">
        <f t="shared" si="0"/>
        <v>0</v>
      </c>
      <c r="I9" s="55">
        <v>27</v>
      </c>
      <c r="J9" s="15">
        <f t="shared" si="1"/>
        <v>0</v>
      </c>
      <c r="L9" s="55">
        <v>153</v>
      </c>
      <c r="M9" s="15">
        <f t="shared" si="2"/>
        <v>0</v>
      </c>
      <c r="O9" s="55">
        <f>SUM(F9,I9,L9)</f>
        <v>180</v>
      </c>
      <c r="P9" s="15">
        <f t="shared" si="3"/>
        <v>0</v>
      </c>
    </row>
    <row r="10" spans="1:17" s="18" customFormat="1" ht="24.95" customHeight="1">
      <c r="A10" s="70"/>
      <c r="B10" s="43" t="s">
        <v>866</v>
      </c>
      <c r="C10" s="58"/>
      <c r="D10" s="269"/>
      <c r="F10" s="55"/>
      <c r="G10" s="56"/>
      <c r="I10" s="55"/>
      <c r="J10" s="56"/>
      <c r="L10" s="55"/>
      <c r="M10" s="56"/>
      <c r="O10" s="79"/>
      <c r="P10" s="56"/>
    </row>
    <row r="11" spans="1:17" s="18" customFormat="1" ht="24.75" customHeight="1">
      <c r="A11" s="70"/>
      <c r="B11" s="42" t="s">
        <v>867</v>
      </c>
      <c r="C11" s="58" t="s">
        <v>868</v>
      </c>
      <c r="D11" s="269"/>
      <c r="F11" s="55">
        <v>0</v>
      </c>
      <c r="G11" s="15">
        <f t="shared" si="0"/>
        <v>0</v>
      </c>
      <c r="I11" s="55">
        <v>0.8</v>
      </c>
      <c r="J11" s="15">
        <f t="shared" si="1"/>
        <v>0</v>
      </c>
      <c r="L11" s="55">
        <v>3.2</v>
      </c>
      <c r="M11" s="15">
        <f t="shared" si="2"/>
        <v>0</v>
      </c>
      <c r="O11" s="55">
        <f>SUM(F11,I11,L11)</f>
        <v>4</v>
      </c>
      <c r="P11" s="15">
        <f t="shared" si="3"/>
        <v>0</v>
      </c>
    </row>
    <row r="12" spans="1:17" s="18" customFormat="1" ht="24.75" customHeight="1">
      <c r="A12" s="70"/>
      <c r="B12" s="42" t="s">
        <v>869</v>
      </c>
      <c r="C12" s="58" t="s">
        <v>868</v>
      </c>
      <c r="D12" s="269"/>
      <c r="F12" s="55">
        <v>0</v>
      </c>
      <c r="G12" s="15">
        <f t="shared" si="0"/>
        <v>0</v>
      </c>
      <c r="I12" s="55">
        <v>1.6</v>
      </c>
      <c r="J12" s="15">
        <f t="shared" si="1"/>
        <v>0</v>
      </c>
      <c r="L12" s="55">
        <v>6.4</v>
      </c>
      <c r="M12" s="15">
        <f t="shared" si="2"/>
        <v>0</v>
      </c>
      <c r="O12" s="55">
        <f>SUM(F12,I12,L12)</f>
        <v>8</v>
      </c>
      <c r="P12" s="15">
        <f t="shared" si="3"/>
        <v>0</v>
      </c>
    </row>
    <row r="13" spans="1:17" s="18" customFormat="1" ht="24.75" customHeight="1">
      <c r="A13" s="70"/>
      <c r="B13" s="42" t="s">
        <v>870</v>
      </c>
      <c r="C13" s="58" t="s">
        <v>868</v>
      </c>
      <c r="D13" s="269"/>
      <c r="F13" s="55">
        <v>0</v>
      </c>
      <c r="G13" s="15">
        <f t="shared" si="0"/>
        <v>0</v>
      </c>
      <c r="I13" s="55">
        <v>3</v>
      </c>
      <c r="J13" s="15">
        <f t="shared" si="1"/>
        <v>0</v>
      </c>
      <c r="L13" s="55">
        <v>12</v>
      </c>
      <c r="M13" s="15">
        <f t="shared" si="2"/>
        <v>0</v>
      </c>
      <c r="O13" s="55">
        <f>SUM(F13,I13,L13)</f>
        <v>15</v>
      </c>
      <c r="P13" s="15">
        <f t="shared" si="3"/>
        <v>0</v>
      </c>
    </row>
    <row r="14" spans="1:17" s="18" customFormat="1" ht="24.75" customHeight="1">
      <c r="A14" s="70"/>
      <c r="B14" s="42" t="s">
        <v>871</v>
      </c>
      <c r="C14" s="58" t="s">
        <v>868</v>
      </c>
      <c r="D14" s="269"/>
      <c r="F14" s="55">
        <v>0</v>
      </c>
      <c r="G14" s="15">
        <f t="shared" si="0"/>
        <v>0</v>
      </c>
      <c r="I14" s="55">
        <v>5</v>
      </c>
      <c r="J14" s="15">
        <f t="shared" si="1"/>
        <v>0</v>
      </c>
      <c r="L14" s="55">
        <v>20</v>
      </c>
      <c r="M14" s="15">
        <f t="shared" si="2"/>
        <v>0</v>
      </c>
      <c r="O14" s="55">
        <f>SUM(F14,I14,L14)</f>
        <v>25</v>
      </c>
      <c r="P14" s="15">
        <f t="shared" si="3"/>
        <v>0</v>
      </c>
    </row>
    <row r="15" spans="1:17" ht="15" customHeight="1">
      <c r="A15" s="69" t="s">
        <v>872</v>
      </c>
      <c r="B15" s="43" t="s">
        <v>873</v>
      </c>
      <c r="C15" s="58"/>
      <c r="D15" s="269"/>
      <c r="F15" s="55"/>
      <c r="G15" s="56"/>
      <c r="H15" s="18"/>
      <c r="I15" s="55"/>
      <c r="J15" s="56"/>
      <c r="K15" s="18"/>
      <c r="L15" s="55"/>
      <c r="M15" s="56"/>
      <c r="N15" s="18"/>
      <c r="O15" s="79"/>
      <c r="P15" s="56"/>
    </row>
    <row r="16" spans="1:17" s="18" customFormat="1" ht="24.95" customHeight="1">
      <c r="A16" s="70"/>
      <c r="B16" s="43" t="s">
        <v>874</v>
      </c>
      <c r="C16" s="58" t="s">
        <v>875</v>
      </c>
      <c r="D16" s="269"/>
      <c r="F16" s="55">
        <v>0</v>
      </c>
      <c r="G16" s="15">
        <f t="shared" si="0"/>
        <v>0</v>
      </c>
      <c r="I16" s="55">
        <v>81</v>
      </c>
      <c r="J16" s="15">
        <f t="shared" si="1"/>
        <v>0</v>
      </c>
      <c r="L16" s="55">
        <v>459</v>
      </c>
      <c r="M16" s="15">
        <f t="shared" si="2"/>
        <v>0</v>
      </c>
      <c r="O16" s="55">
        <f>SUM(F16,I16,L16)</f>
        <v>540</v>
      </c>
      <c r="P16" s="15">
        <f t="shared" si="3"/>
        <v>0</v>
      </c>
    </row>
    <row r="17" spans="1:16" s="18" customFormat="1" ht="24.95" customHeight="1">
      <c r="A17" s="70"/>
      <c r="B17" s="43" t="s">
        <v>876</v>
      </c>
      <c r="C17" s="58" t="s">
        <v>121</v>
      </c>
      <c r="D17" s="269"/>
      <c r="F17" s="55">
        <v>0</v>
      </c>
      <c r="G17" s="15">
        <f t="shared" si="0"/>
        <v>0</v>
      </c>
      <c r="I17" s="55">
        <v>9</v>
      </c>
      <c r="J17" s="15">
        <f t="shared" si="1"/>
        <v>0</v>
      </c>
      <c r="L17" s="55">
        <v>51</v>
      </c>
      <c r="M17" s="15">
        <f t="shared" si="2"/>
        <v>0</v>
      </c>
      <c r="O17" s="55">
        <f>SUM(F17,I17,L17)</f>
        <v>60</v>
      </c>
      <c r="P17" s="15">
        <f t="shared" si="3"/>
        <v>0</v>
      </c>
    </row>
    <row r="18" spans="1:16" s="18" customFormat="1" ht="24.95" customHeight="1">
      <c r="A18" s="70"/>
      <c r="B18" s="43" t="s">
        <v>877</v>
      </c>
      <c r="C18" s="58"/>
      <c r="D18" s="269"/>
      <c r="F18" s="55"/>
      <c r="G18" s="56"/>
      <c r="I18" s="55"/>
      <c r="J18" s="56"/>
      <c r="L18" s="55"/>
      <c r="M18" s="56"/>
      <c r="O18" s="79"/>
      <c r="P18" s="56"/>
    </row>
    <row r="19" spans="1:16" s="18" customFormat="1" ht="15" customHeight="1">
      <c r="A19" s="70"/>
      <c r="B19" s="42" t="s">
        <v>878</v>
      </c>
      <c r="C19" s="58" t="s">
        <v>879</v>
      </c>
      <c r="D19" s="269"/>
      <c r="F19" s="55">
        <v>0</v>
      </c>
      <c r="G19" s="15">
        <f t="shared" si="0"/>
        <v>0</v>
      </c>
      <c r="I19" s="55">
        <v>5</v>
      </c>
      <c r="J19" s="15">
        <f t="shared" si="1"/>
        <v>0</v>
      </c>
      <c r="L19" s="55">
        <v>25</v>
      </c>
      <c r="M19" s="15">
        <f t="shared" si="2"/>
        <v>0</v>
      </c>
      <c r="O19" s="55">
        <f>SUM(F19,I19,L19)</f>
        <v>30</v>
      </c>
      <c r="P19" s="15">
        <f t="shared" si="3"/>
        <v>0</v>
      </c>
    </row>
    <row r="20" spans="1:16" s="18" customFormat="1" ht="15" customHeight="1">
      <c r="A20" s="70"/>
      <c r="B20" s="42" t="s">
        <v>880</v>
      </c>
      <c r="C20" s="58" t="s">
        <v>879</v>
      </c>
      <c r="D20" s="269"/>
      <c r="F20" s="55">
        <v>0</v>
      </c>
      <c r="G20" s="15">
        <f t="shared" si="0"/>
        <v>0</v>
      </c>
      <c r="I20" s="55">
        <v>12</v>
      </c>
      <c r="J20" s="15">
        <f t="shared" si="1"/>
        <v>0</v>
      </c>
      <c r="L20" s="55">
        <v>68</v>
      </c>
      <c r="M20" s="15">
        <f t="shared" si="2"/>
        <v>0</v>
      </c>
      <c r="O20" s="55">
        <f>SUM(F20,I20,L20)</f>
        <v>80</v>
      </c>
      <c r="P20" s="15">
        <f t="shared" si="3"/>
        <v>0</v>
      </c>
    </row>
    <row r="21" spans="1:16" s="18" customFormat="1" ht="15" customHeight="1">
      <c r="A21" s="70"/>
      <c r="B21" s="42" t="s">
        <v>881</v>
      </c>
      <c r="C21" s="58" t="s">
        <v>879</v>
      </c>
      <c r="D21" s="269"/>
      <c r="F21" s="55">
        <v>0</v>
      </c>
      <c r="G21" s="15">
        <f t="shared" si="0"/>
        <v>0</v>
      </c>
      <c r="I21" s="55">
        <v>23</v>
      </c>
      <c r="J21" s="15">
        <f t="shared" si="1"/>
        <v>0</v>
      </c>
      <c r="L21" s="55">
        <v>127</v>
      </c>
      <c r="M21" s="15">
        <f t="shared" si="2"/>
        <v>0</v>
      </c>
      <c r="O21" s="55">
        <f>SUM(F21,I21,L21)</f>
        <v>150</v>
      </c>
      <c r="P21" s="15">
        <f t="shared" si="3"/>
        <v>0</v>
      </c>
    </row>
    <row r="22" spans="1:16" s="18" customFormat="1" ht="15" customHeight="1">
      <c r="A22" s="70"/>
      <c r="B22" s="42" t="s">
        <v>882</v>
      </c>
      <c r="C22" s="58" t="s">
        <v>879</v>
      </c>
      <c r="D22" s="269"/>
      <c r="F22" s="55">
        <v>0</v>
      </c>
      <c r="G22" s="15">
        <f t="shared" si="0"/>
        <v>0</v>
      </c>
      <c r="I22" s="55">
        <v>45</v>
      </c>
      <c r="J22" s="15">
        <f t="shared" si="1"/>
        <v>0</v>
      </c>
      <c r="L22" s="55">
        <v>255</v>
      </c>
      <c r="M22" s="15">
        <f t="shared" si="2"/>
        <v>0</v>
      </c>
      <c r="O22" s="55">
        <f>SUM(F22,I22,L22)</f>
        <v>300</v>
      </c>
      <c r="P22" s="15">
        <f t="shared" si="3"/>
        <v>0</v>
      </c>
    </row>
    <row r="23" spans="1:16" s="18" customFormat="1" ht="15" customHeight="1">
      <c r="A23" s="70"/>
      <c r="B23" s="42" t="s">
        <v>883</v>
      </c>
      <c r="C23" s="58" t="s">
        <v>879</v>
      </c>
      <c r="D23" s="269"/>
      <c r="F23" s="55">
        <v>0</v>
      </c>
      <c r="G23" s="15">
        <f t="shared" si="0"/>
        <v>0</v>
      </c>
      <c r="I23" s="55">
        <v>90</v>
      </c>
      <c r="J23" s="15">
        <f t="shared" si="1"/>
        <v>0</v>
      </c>
      <c r="L23" s="55">
        <v>510</v>
      </c>
      <c r="M23" s="15">
        <f t="shared" si="2"/>
        <v>0</v>
      </c>
      <c r="O23" s="55">
        <f>SUM(F23,I23,L23)</f>
        <v>600</v>
      </c>
      <c r="P23" s="15">
        <f t="shared" si="3"/>
        <v>0</v>
      </c>
    </row>
    <row r="24" spans="1:16" s="18" customFormat="1" ht="15" customHeight="1">
      <c r="A24" s="69" t="s">
        <v>884</v>
      </c>
      <c r="B24" s="43" t="s">
        <v>885</v>
      </c>
      <c r="C24" s="58"/>
      <c r="D24" s="269"/>
      <c r="F24" s="55"/>
      <c r="G24" s="56"/>
      <c r="I24" s="55"/>
      <c r="J24" s="56"/>
      <c r="L24" s="55"/>
      <c r="M24" s="56"/>
      <c r="O24" s="79"/>
      <c r="P24" s="56"/>
    </row>
    <row r="25" spans="1:16" s="18" customFormat="1" ht="38.25" customHeight="1">
      <c r="A25" s="70"/>
      <c r="B25" s="43" t="s">
        <v>886</v>
      </c>
      <c r="C25" s="58" t="s">
        <v>887</v>
      </c>
      <c r="D25" s="269"/>
      <c r="F25" s="55">
        <v>0</v>
      </c>
      <c r="G25" s="15">
        <f t="shared" si="0"/>
        <v>0</v>
      </c>
      <c r="I25" s="55">
        <v>27</v>
      </c>
      <c r="J25" s="15">
        <f t="shared" si="1"/>
        <v>0</v>
      </c>
      <c r="L25" s="55">
        <v>153</v>
      </c>
      <c r="M25" s="15">
        <f t="shared" si="2"/>
        <v>0</v>
      </c>
      <c r="O25" s="55">
        <f>SUM(F25,I25,L25)</f>
        <v>180</v>
      </c>
      <c r="P25" s="15">
        <f t="shared" si="3"/>
        <v>0</v>
      </c>
    </row>
    <row r="26" spans="1:16" s="18" customFormat="1" ht="39.75" customHeight="1">
      <c r="A26" s="70"/>
      <c r="B26" s="43" t="s">
        <v>888</v>
      </c>
      <c r="C26" s="58" t="s">
        <v>121</v>
      </c>
      <c r="D26" s="269"/>
      <c r="F26" s="55">
        <v>0</v>
      </c>
      <c r="G26" s="15">
        <f t="shared" si="0"/>
        <v>0</v>
      </c>
      <c r="I26" s="55">
        <v>9</v>
      </c>
      <c r="J26" s="15">
        <f t="shared" si="1"/>
        <v>0</v>
      </c>
      <c r="L26" s="55">
        <v>51</v>
      </c>
      <c r="M26" s="15">
        <f t="shared" si="2"/>
        <v>0</v>
      </c>
      <c r="O26" s="55">
        <f>SUM(F26,I26,L26)</f>
        <v>60</v>
      </c>
      <c r="P26" s="15">
        <f t="shared" si="3"/>
        <v>0</v>
      </c>
    </row>
    <row r="27" spans="1:16" s="18" customFormat="1" ht="15" customHeight="1">
      <c r="A27" s="69" t="s">
        <v>889</v>
      </c>
      <c r="B27" s="43" t="s">
        <v>890</v>
      </c>
      <c r="C27" s="58"/>
      <c r="D27" s="269"/>
      <c r="F27" s="55"/>
      <c r="G27" s="56"/>
      <c r="I27" s="55"/>
      <c r="J27" s="56"/>
      <c r="L27" s="55"/>
      <c r="M27" s="56"/>
      <c r="O27" s="79"/>
      <c r="P27" s="56"/>
    </row>
    <row r="28" spans="1:16" s="18" customFormat="1" ht="27" customHeight="1">
      <c r="A28" s="70"/>
      <c r="B28" s="43" t="s">
        <v>891</v>
      </c>
      <c r="C28" s="58" t="s">
        <v>892</v>
      </c>
      <c r="D28" s="269"/>
      <c r="F28" s="55">
        <v>0</v>
      </c>
      <c r="G28" s="15">
        <f t="shared" si="0"/>
        <v>0</v>
      </c>
      <c r="I28" s="55">
        <v>315</v>
      </c>
      <c r="J28" s="15">
        <f t="shared" si="1"/>
        <v>0</v>
      </c>
      <c r="L28" s="55">
        <v>1785</v>
      </c>
      <c r="M28" s="15">
        <f t="shared" si="2"/>
        <v>0</v>
      </c>
      <c r="O28" s="55">
        <f>SUM(F28,I28,L28)</f>
        <v>2100</v>
      </c>
      <c r="P28" s="15">
        <f t="shared" si="3"/>
        <v>0</v>
      </c>
    </row>
    <row r="29" spans="1:16" s="18" customFormat="1" ht="27" customHeight="1">
      <c r="A29" s="70"/>
      <c r="B29" s="43" t="s">
        <v>893</v>
      </c>
      <c r="C29" s="58" t="s">
        <v>892</v>
      </c>
      <c r="D29" s="269"/>
      <c r="F29" s="55">
        <v>0</v>
      </c>
      <c r="G29" s="15">
        <f t="shared" si="0"/>
        <v>0</v>
      </c>
      <c r="I29" s="55">
        <v>180</v>
      </c>
      <c r="J29" s="15">
        <f t="shared" si="1"/>
        <v>0</v>
      </c>
      <c r="L29" s="55">
        <v>1020</v>
      </c>
      <c r="M29" s="15">
        <f t="shared" si="2"/>
        <v>0</v>
      </c>
      <c r="O29" s="55">
        <f>SUM(F29,I29,L29)</f>
        <v>1200</v>
      </c>
      <c r="P29" s="15">
        <f t="shared" si="3"/>
        <v>0</v>
      </c>
    </row>
    <row r="30" spans="1:16" s="18" customFormat="1" ht="28.5" customHeight="1">
      <c r="A30" s="70"/>
      <c r="B30" s="43" t="s">
        <v>894</v>
      </c>
      <c r="C30" s="58"/>
      <c r="D30" s="269"/>
      <c r="F30" s="55"/>
      <c r="G30" s="56"/>
      <c r="I30" s="55"/>
      <c r="J30" s="56"/>
      <c r="L30" s="55"/>
      <c r="M30" s="56"/>
      <c r="O30" s="79"/>
      <c r="P30" s="56"/>
    </row>
    <row r="31" spans="1:16" s="18" customFormat="1" ht="15" customHeight="1">
      <c r="A31" s="70"/>
      <c r="B31" s="42" t="s">
        <v>895</v>
      </c>
      <c r="C31" s="58" t="s">
        <v>896</v>
      </c>
      <c r="D31" s="269"/>
      <c r="F31" s="55">
        <v>0</v>
      </c>
      <c r="G31" s="15">
        <f t="shared" si="0"/>
        <v>0</v>
      </c>
      <c r="I31" s="55">
        <v>750</v>
      </c>
      <c r="J31" s="15">
        <f t="shared" si="1"/>
        <v>0</v>
      </c>
      <c r="L31" s="55">
        <v>4250</v>
      </c>
      <c r="M31" s="15">
        <f t="shared" si="2"/>
        <v>0</v>
      </c>
      <c r="O31" s="55">
        <f t="shared" ref="O31:O35" si="4">SUM(F31,I31,L31)</f>
        <v>5000</v>
      </c>
      <c r="P31" s="15">
        <f t="shared" si="3"/>
        <v>0</v>
      </c>
    </row>
    <row r="32" spans="1:16" s="18" customFormat="1" ht="15" customHeight="1">
      <c r="A32" s="70"/>
      <c r="B32" s="42" t="s">
        <v>897</v>
      </c>
      <c r="C32" s="58" t="s">
        <v>896</v>
      </c>
      <c r="D32" s="269"/>
      <c r="F32" s="55">
        <v>0</v>
      </c>
      <c r="G32" s="15">
        <f t="shared" si="0"/>
        <v>0</v>
      </c>
      <c r="I32" s="55">
        <v>3750</v>
      </c>
      <c r="J32" s="15">
        <f t="shared" si="1"/>
        <v>0</v>
      </c>
      <c r="L32" s="55">
        <v>21250</v>
      </c>
      <c r="M32" s="15">
        <f t="shared" si="2"/>
        <v>0</v>
      </c>
      <c r="O32" s="55">
        <f t="shared" si="4"/>
        <v>25000</v>
      </c>
      <c r="P32" s="15">
        <f t="shared" si="3"/>
        <v>0</v>
      </c>
    </row>
    <row r="33" spans="1:16" s="18" customFormat="1" ht="15" customHeight="1">
      <c r="A33" s="70"/>
      <c r="B33" s="42" t="s">
        <v>898</v>
      </c>
      <c r="C33" s="58" t="s">
        <v>896</v>
      </c>
      <c r="D33" s="269"/>
      <c r="F33" s="55">
        <v>0</v>
      </c>
      <c r="G33" s="15">
        <f t="shared" si="0"/>
        <v>0</v>
      </c>
      <c r="I33" s="55">
        <v>7500</v>
      </c>
      <c r="J33" s="15">
        <f t="shared" si="1"/>
        <v>0</v>
      </c>
      <c r="L33" s="55">
        <v>42500</v>
      </c>
      <c r="M33" s="15">
        <f t="shared" si="2"/>
        <v>0</v>
      </c>
      <c r="O33" s="55">
        <f t="shared" si="4"/>
        <v>50000</v>
      </c>
      <c r="P33" s="15">
        <f t="shared" si="3"/>
        <v>0</v>
      </c>
    </row>
    <row r="34" spans="1:16" s="18" customFormat="1" ht="15" customHeight="1">
      <c r="A34" s="70"/>
      <c r="B34" s="42" t="s">
        <v>899</v>
      </c>
      <c r="C34" s="58" t="s">
        <v>896</v>
      </c>
      <c r="D34" s="269"/>
      <c r="F34" s="55">
        <v>0</v>
      </c>
      <c r="G34" s="15">
        <f t="shared" si="0"/>
        <v>0</v>
      </c>
      <c r="I34" s="55">
        <v>11250</v>
      </c>
      <c r="J34" s="15">
        <f t="shared" si="1"/>
        <v>0</v>
      </c>
      <c r="L34" s="55">
        <v>63750</v>
      </c>
      <c r="M34" s="15">
        <f t="shared" si="2"/>
        <v>0</v>
      </c>
      <c r="O34" s="55">
        <f t="shared" si="4"/>
        <v>75000</v>
      </c>
      <c r="P34" s="15">
        <f t="shared" si="3"/>
        <v>0</v>
      </c>
    </row>
    <row r="35" spans="1:16" s="18" customFormat="1" ht="15" customHeight="1">
      <c r="A35" s="70"/>
      <c r="B35" s="42" t="s">
        <v>900</v>
      </c>
      <c r="C35" s="58" t="s">
        <v>896</v>
      </c>
      <c r="D35" s="269"/>
      <c r="F35" s="55">
        <v>0</v>
      </c>
      <c r="G35" s="15">
        <f t="shared" si="0"/>
        <v>0</v>
      </c>
      <c r="I35" s="55">
        <v>15000</v>
      </c>
      <c r="J35" s="15">
        <f t="shared" si="1"/>
        <v>0</v>
      </c>
      <c r="L35" s="55">
        <v>85000</v>
      </c>
      <c r="M35" s="15">
        <f t="shared" si="2"/>
        <v>0</v>
      </c>
      <c r="O35" s="55">
        <f t="shared" si="4"/>
        <v>100000</v>
      </c>
      <c r="P35" s="15">
        <f t="shared" si="3"/>
        <v>0</v>
      </c>
    </row>
    <row r="36" spans="1:16" s="18" customFormat="1" ht="53.25" customHeight="1">
      <c r="A36" s="69" t="s">
        <v>901</v>
      </c>
      <c r="B36" s="43" t="s">
        <v>902</v>
      </c>
      <c r="C36" s="58" t="s">
        <v>903</v>
      </c>
      <c r="D36" s="269"/>
      <c r="F36" s="55">
        <v>18</v>
      </c>
      <c r="G36" s="15">
        <f t="shared" si="0"/>
        <v>0</v>
      </c>
      <c r="I36" s="55">
        <v>27</v>
      </c>
      <c r="J36" s="15">
        <f t="shared" si="1"/>
        <v>0</v>
      </c>
      <c r="L36" s="55">
        <v>153</v>
      </c>
      <c r="M36" s="15">
        <f t="shared" si="2"/>
        <v>0</v>
      </c>
      <c r="O36" s="55">
        <f t="shared" ref="O36" si="5">SUM(F36,I36,L36)</f>
        <v>198</v>
      </c>
      <c r="P36" s="15">
        <f t="shared" si="3"/>
        <v>0</v>
      </c>
    </row>
    <row r="37" spans="1:16" s="18" customFormat="1" ht="29.25" customHeight="1">
      <c r="A37" s="69" t="s">
        <v>904</v>
      </c>
      <c r="B37" s="43" t="s">
        <v>785</v>
      </c>
      <c r="C37" s="58" t="s">
        <v>903</v>
      </c>
      <c r="D37" s="269"/>
      <c r="F37" s="55">
        <v>90</v>
      </c>
      <c r="G37" s="15">
        <f t="shared" si="0"/>
        <v>0</v>
      </c>
      <c r="I37" s="55">
        <v>135</v>
      </c>
      <c r="J37" s="15">
        <f t="shared" si="1"/>
        <v>0</v>
      </c>
      <c r="L37" s="55">
        <v>765</v>
      </c>
      <c r="M37" s="15">
        <f t="shared" si="2"/>
        <v>0</v>
      </c>
      <c r="O37" s="55">
        <f t="shared" ref="O37" si="6">SUM(F37,I37,L37)</f>
        <v>990</v>
      </c>
      <c r="P37" s="15">
        <f t="shared" si="3"/>
        <v>0</v>
      </c>
    </row>
    <row r="38" spans="1:16" s="18" customFormat="1" ht="50.25" customHeight="1">
      <c r="A38" s="69" t="s">
        <v>905</v>
      </c>
      <c r="B38" s="43" t="s">
        <v>906</v>
      </c>
      <c r="C38" s="58" t="s">
        <v>121</v>
      </c>
      <c r="D38" s="269"/>
      <c r="F38" s="55">
        <v>6</v>
      </c>
      <c r="G38" s="15">
        <f t="shared" si="0"/>
        <v>0</v>
      </c>
      <c r="I38" s="55">
        <v>9</v>
      </c>
      <c r="J38" s="15">
        <f t="shared" si="1"/>
        <v>0</v>
      </c>
      <c r="L38" s="55">
        <v>51</v>
      </c>
      <c r="M38" s="15">
        <f t="shared" si="2"/>
        <v>0</v>
      </c>
      <c r="O38" s="55">
        <f t="shared" ref="O38:O39" si="7">SUM(F38,I38,L38)</f>
        <v>66</v>
      </c>
      <c r="P38" s="15">
        <f t="shared" si="3"/>
        <v>0</v>
      </c>
    </row>
    <row r="39" spans="1:16" s="18" customFormat="1" ht="15" customHeight="1">
      <c r="A39" s="69" t="s">
        <v>907</v>
      </c>
      <c r="B39" s="61" t="s">
        <v>908</v>
      </c>
      <c r="C39" s="58" t="s">
        <v>121</v>
      </c>
      <c r="D39" s="269"/>
      <c r="F39" s="55">
        <v>6</v>
      </c>
      <c r="G39" s="15">
        <f t="shared" si="0"/>
        <v>0</v>
      </c>
      <c r="I39" s="55">
        <v>9</v>
      </c>
      <c r="J39" s="15">
        <f t="shared" si="1"/>
        <v>0</v>
      </c>
      <c r="L39" s="55">
        <v>51</v>
      </c>
      <c r="M39" s="15">
        <f t="shared" si="2"/>
        <v>0</v>
      </c>
      <c r="O39" s="55">
        <f t="shared" si="7"/>
        <v>66</v>
      </c>
      <c r="P39" s="15">
        <f t="shared" si="3"/>
        <v>0</v>
      </c>
    </row>
    <row r="40" spans="1:16" s="18" customFormat="1" ht="15" customHeight="1">
      <c r="A40" s="69"/>
      <c r="B40" s="43"/>
      <c r="C40" s="58"/>
      <c r="D40" s="289"/>
      <c r="E40" s="1"/>
      <c r="F40" s="55"/>
      <c r="G40" s="56"/>
      <c r="I40" s="55"/>
      <c r="J40" s="56"/>
      <c r="L40" s="55"/>
      <c r="M40" s="56"/>
      <c r="O40" s="79"/>
      <c r="P40" s="56"/>
    </row>
    <row r="41" spans="1:16" s="18" customFormat="1" ht="15" customHeight="1" thickBot="1">
      <c r="A41" s="109"/>
      <c r="B41" s="104"/>
      <c r="C41" s="86"/>
      <c r="D41" s="272"/>
      <c r="E41" s="1"/>
      <c r="F41" s="219"/>
      <c r="G41" s="15"/>
      <c r="I41" s="219"/>
      <c r="J41" s="15"/>
      <c r="L41" s="219"/>
      <c r="M41" s="15"/>
      <c r="O41" s="55"/>
      <c r="P41" s="15"/>
    </row>
    <row r="42" spans="1:16" s="18" customFormat="1" ht="15" customHeight="1" thickBot="1">
      <c r="A42" s="348" t="s">
        <v>909</v>
      </c>
      <c r="B42" s="347"/>
      <c r="C42" s="347"/>
      <c r="D42" s="349"/>
      <c r="E42" s="1"/>
      <c r="F42" s="60"/>
      <c r="G42" s="402">
        <f>SUM(G5:G41)</f>
        <v>0</v>
      </c>
      <c r="H42" s="1"/>
      <c r="I42" s="60"/>
      <c r="J42" s="402">
        <f>SUM(J5:J41)</f>
        <v>0</v>
      </c>
      <c r="K42" s="1"/>
      <c r="L42" s="60"/>
      <c r="M42" s="402">
        <f>SUM(M5:M41)</f>
        <v>0</v>
      </c>
      <c r="N42" s="1"/>
      <c r="O42" s="60"/>
      <c r="P42" s="402">
        <f>SUM(P5:P41)</f>
        <v>0</v>
      </c>
    </row>
    <row r="43" spans="1:16" s="18" customFormat="1" ht="15" customHeight="1">
      <c r="A43" s="1"/>
      <c r="B43" s="1"/>
      <c r="C43" s="1"/>
      <c r="D43" s="23"/>
      <c r="E43" s="1"/>
      <c r="F43" s="1"/>
      <c r="G43" s="1"/>
      <c r="H43" s="1"/>
      <c r="I43" s="7"/>
      <c r="J43" s="23"/>
      <c r="K43" s="1"/>
      <c r="L43" s="7"/>
      <c r="M43" s="23"/>
      <c r="N43" s="1"/>
      <c r="O43" s="7"/>
      <c r="P43" s="23"/>
    </row>
    <row r="44" spans="1:16" s="18" customFormat="1" ht="15" customHeight="1">
      <c r="A44" s="1"/>
      <c r="B44" s="1"/>
      <c r="C44" s="1"/>
      <c r="D44" s="23"/>
      <c r="E44" s="1"/>
      <c r="F44" s="1"/>
      <c r="G44" s="1"/>
      <c r="H44" s="1"/>
      <c r="I44" s="144"/>
      <c r="J44" s="23"/>
      <c r="K44" s="1"/>
      <c r="L44" s="144"/>
      <c r="M44" s="23"/>
      <c r="N44" s="1"/>
      <c r="O44" s="7"/>
      <c r="P44" s="1"/>
    </row>
    <row r="45" spans="1:16" s="18" customFormat="1" ht="15" customHeight="1">
      <c r="A45" s="1"/>
      <c r="B45" s="1"/>
      <c r="C45" s="1"/>
      <c r="D45" s="23"/>
      <c r="E45" s="1"/>
      <c r="F45" s="1"/>
      <c r="G45" s="1"/>
      <c r="H45" s="1"/>
      <c r="I45" s="7"/>
      <c r="J45" s="1"/>
      <c r="K45" s="1"/>
      <c r="L45" s="7"/>
      <c r="M45" s="1"/>
      <c r="N45" s="1"/>
      <c r="O45" s="7"/>
      <c r="P45" s="1"/>
    </row>
    <row r="46" spans="1:16" s="18" customFormat="1" ht="15" customHeight="1">
      <c r="A46" s="1"/>
      <c r="B46" s="1"/>
      <c r="C46" s="1"/>
      <c r="D46" s="23"/>
      <c r="E46" s="1"/>
      <c r="F46" s="1"/>
      <c r="G46" s="1"/>
      <c r="H46" s="1"/>
      <c r="I46" s="7"/>
      <c r="J46" s="1"/>
      <c r="K46" s="1"/>
      <c r="L46" s="7"/>
      <c r="M46" s="1"/>
      <c r="N46" s="1"/>
      <c r="O46" s="7"/>
      <c r="P46" s="1"/>
    </row>
    <row r="47" spans="1:16" s="18" customFormat="1" ht="15" customHeight="1">
      <c r="A47" s="1"/>
      <c r="B47" s="1"/>
      <c r="C47" s="1"/>
      <c r="D47" s="23"/>
      <c r="E47" s="1"/>
      <c r="F47" s="1"/>
      <c r="G47" s="1"/>
      <c r="H47" s="1"/>
      <c r="I47" s="7"/>
      <c r="J47" s="1"/>
      <c r="K47" s="1"/>
      <c r="L47" s="7"/>
      <c r="M47" s="1"/>
      <c r="N47" s="1"/>
      <c r="O47" s="7"/>
      <c r="P47" s="1"/>
    </row>
    <row r="48" spans="1:16" s="18" customFormat="1" ht="15" customHeight="1">
      <c r="A48" s="1"/>
      <c r="B48" s="1"/>
      <c r="C48" s="1"/>
      <c r="D48" s="23"/>
      <c r="E48" s="1"/>
      <c r="F48" s="1"/>
      <c r="G48" s="1"/>
      <c r="H48" s="1"/>
      <c r="I48" s="7"/>
      <c r="J48" s="1"/>
      <c r="K48" s="1"/>
      <c r="L48" s="7"/>
      <c r="M48" s="1"/>
      <c r="N48" s="1"/>
      <c r="O48" s="7"/>
      <c r="P48" s="1"/>
    </row>
    <row r="49" spans="1:16" s="18" customFormat="1" ht="15" customHeight="1">
      <c r="A49" s="1"/>
      <c r="B49" s="1"/>
      <c r="C49" s="1"/>
      <c r="D49" s="23"/>
      <c r="E49" s="1"/>
      <c r="F49" s="1"/>
      <c r="G49" s="1"/>
      <c r="H49" s="1"/>
      <c r="I49" s="7"/>
      <c r="J49" s="1"/>
      <c r="K49" s="1"/>
      <c r="L49" s="7"/>
      <c r="M49" s="1"/>
      <c r="N49" s="1"/>
      <c r="O49" s="7"/>
      <c r="P49" s="1"/>
    </row>
    <row r="50" spans="1:16" s="18" customFormat="1" ht="15" customHeight="1">
      <c r="A50" s="1"/>
      <c r="B50" s="1"/>
      <c r="C50" s="1"/>
      <c r="D50" s="23"/>
      <c r="E50" s="1"/>
      <c r="F50" s="1"/>
      <c r="G50" s="1"/>
      <c r="H50" s="1"/>
      <c r="I50" s="7"/>
      <c r="J50" s="1"/>
      <c r="K50" s="1"/>
      <c r="L50" s="7"/>
      <c r="M50" s="1"/>
      <c r="N50" s="1"/>
      <c r="O50" s="7"/>
      <c r="P50" s="1"/>
    </row>
    <row r="51" spans="1:16" s="18" customFormat="1" ht="15" customHeight="1">
      <c r="A51" s="1"/>
      <c r="B51" s="1"/>
      <c r="C51" s="1"/>
      <c r="D51" s="23"/>
      <c r="E51" s="1"/>
      <c r="F51" s="1"/>
      <c r="G51" s="1"/>
      <c r="H51" s="1"/>
      <c r="I51" s="7"/>
      <c r="J51" s="1"/>
      <c r="K51" s="1"/>
      <c r="L51" s="7"/>
      <c r="M51" s="1"/>
      <c r="N51" s="1"/>
      <c r="O51" s="7"/>
      <c r="P51" s="1"/>
    </row>
    <row r="52" spans="1:16" s="18" customFormat="1" ht="15" customHeight="1">
      <c r="A52" s="1"/>
      <c r="B52" s="1"/>
      <c r="C52" s="1"/>
      <c r="D52" s="23"/>
      <c r="E52" s="1"/>
      <c r="F52" s="1"/>
      <c r="G52" s="1"/>
      <c r="H52" s="1"/>
      <c r="I52" s="7"/>
      <c r="J52" s="1"/>
      <c r="K52" s="1"/>
      <c r="L52" s="7"/>
      <c r="M52" s="1"/>
      <c r="N52" s="1"/>
      <c r="O52" s="7"/>
      <c r="P52" s="1"/>
    </row>
    <row r="53" spans="1:16" s="18" customFormat="1" ht="15" customHeight="1">
      <c r="A53" s="1"/>
      <c r="B53" s="1"/>
      <c r="C53" s="1"/>
      <c r="D53" s="23"/>
      <c r="E53" s="1"/>
      <c r="F53" s="1"/>
      <c r="G53" s="1"/>
      <c r="H53" s="1"/>
      <c r="I53" s="7"/>
      <c r="J53" s="1"/>
      <c r="K53" s="1"/>
      <c r="L53" s="7"/>
      <c r="M53" s="1"/>
      <c r="N53" s="1"/>
      <c r="O53" s="7"/>
      <c r="P53" s="1"/>
    </row>
    <row r="54" spans="1:16" s="18" customFormat="1" ht="15" customHeight="1">
      <c r="A54" s="1"/>
      <c r="B54" s="1"/>
      <c r="C54" s="1"/>
      <c r="D54" s="23"/>
      <c r="E54" s="1"/>
      <c r="F54" s="1"/>
      <c r="G54" s="1"/>
      <c r="H54" s="1"/>
      <c r="I54" s="7"/>
      <c r="J54" s="1"/>
      <c r="K54" s="1"/>
      <c r="L54" s="7"/>
      <c r="M54" s="1"/>
      <c r="N54" s="1"/>
      <c r="O54" s="7"/>
      <c r="P54" s="1"/>
    </row>
    <row r="55" spans="1:16" s="18" customFormat="1" ht="15" customHeight="1">
      <c r="A55" s="1"/>
      <c r="B55" s="1"/>
      <c r="C55" s="1"/>
      <c r="D55" s="23"/>
      <c r="E55" s="1"/>
      <c r="F55" s="1"/>
      <c r="G55" s="1"/>
      <c r="H55" s="1"/>
      <c r="I55" s="7"/>
      <c r="J55" s="1"/>
      <c r="K55" s="1"/>
      <c r="L55" s="7"/>
      <c r="M55" s="1"/>
      <c r="N55" s="1"/>
      <c r="O55" s="7"/>
      <c r="P55" s="1"/>
    </row>
    <row r="56" spans="1:16" s="18" customFormat="1" ht="15" customHeight="1">
      <c r="A56" s="1"/>
      <c r="B56" s="1"/>
      <c r="C56" s="1"/>
      <c r="D56" s="23"/>
      <c r="E56" s="1"/>
      <c r="F56" s="1"/>
      <c r="G56" s="1"/>
      <c r="H56" s="1"/>
      <c r="I56" s="7"/>
      <c r="J56" s="1"/>
      <c r="K56" s="1"/>
      <c r="L56" s="7"/>
      <c r="M56" s="1"/>
      <c r="N56" s="1"/>
      <c r="O56" s="7"/>
      <c r="P56" s="1"/>
    </row>
    <row r="57" spans="1:16" s="18" customFormat="1" ht="15" customHeight="1">
      <c r="A57" s="1"/>
      <c r="B57" s="1"/>
      <c r="C57" s="1"/>
      <c r="D57" s="23"/>
      <c r="E57" s="1"/>
      <c r="F57" s="1"/>
      <c r="G57" s="1"/>
      <c r="H57" s="1"/>
      <c r="I57" s="7"/>
      <c r="J57" s="1"/>
      <c r="K57" s="1"/>
      <c r="L57" s="7"/>
      <c r="M57" s="1"/>
      <c r="N57" s="1"/>
      <c r="O57" s="7"/>
      <c r="P57" s="1"/>
    </row>
    <row r="58" spans="1:16" s="18" customFormat="1" ht="15" customHeight="1">
      <c r="A58" s="1"/>
      <c r="B58" s="1"/>
      <c r="C58" s="1"/>
      <c r="D58" s="23"/>
      <c r="E58" s="1"/>
      <c r="F58" s="1"/>
      <c r="G58" s="1"/>
      <c r="H58" s="1"/>
      <c r="I58" s="7"/>
      <c r="J58" s="1"/>
      <c r="K58" s="1"/>
      <c r="L58" s="7"/>
      <c r="M58" s="1"/>
      <c r="N58" s="1"/>
      <c r="O58" s="7"/>
      <c r="P58" s="1"/>
    </row>
    <row r="59" spans="1:16" s="18" customFormat="1" ht="15" customHeight="1">
      <c r="A59" s="1"/>
      <c r="B59" s="1"/>
      <c r="C59" s="1"/>
      <c r="D59" s="23"/>
      <c r="E59" s="1"/>
      <c r="F59" s="1"/>
      <c r="G59" s="1"/>
      <c r="H59" s="1"/>
      <c r="I59" s="7"/>
      <c r="J59" s="1"/>
      <c r="K59" s="1"/>
      <c r="L59" s="7"/>
      <c r="M59" s="1"/>
      <c r="N59" s="1"/>
      <c r="O59" s="7"/>
      <c r="P59" s="1"/>
    </row>
    <row r="60" spans="1:16" s="18" customFormat="1" ht="15" customHeight="1">
      <c r="A60" s="1"/>
      <c r="B60" s="1"/>
      <c r="C60" s="1"/>
      <c r="D60" s="23"/>
      <c r="E60" s="1"/>
      <c r="F60" s="1"/>
      <c r="G60" s="1"/>
      <c r="H60" s="1"/>
      <c r="I60" s="7"/>
      <c r="J60" s="1"/>
      <c r="K60" s="1"/>
      <c r="L60" s="7"/>
      <c r="M60" s="1"/>
      <c r="N60" s="1"/>
      <c r="O60" s="7"/>
      <c r="P60" s="1"/>
    </row>
    <row r="61" spans="1:16" s="18" customFormat="1" ht="15" customHeight="1">
      <c r="A61" s="1"/>
      <c r="B61" s="1"/>
      <c r="C61" s="1"/>
      <c r="D61" s="23"/>
      <c r="E61" s="1"/>
      <c r="F61" s="1"/>
      <c r="G61" s="1"/>
      <c r="H61" s="1"/>
      <c r="I61" s="7"/>
      <c r="J61" s="1"/>
      <c r="K61" s="1"/>
      <c r="L61" s="7"/>
      <c r="M61" s="1"/>
      <c r="N61" s="1"/>
      <c r="O61" s="7"/>
      <c r="P61" s="1"/>
    </row>
    <row r="62" spans="1:16" s="18" customFormat="1" ht="15" customHeight="1">
      <c r="A62" s="1"/>
      <c r="B62" s="1"/>
      <c r="C62" s="1"/>
      <c r="D62" s="23"/>
      <c r="E62" s="1"/>
      <c r="F62" s="1"/>
      <c r="G62" s="1"/>
      <c r="H62" s="1"/>
      <c r="I62" s="7"/>
      <c r="J62" s="1"/>
      <c r="K62" s="1"/>
      <c r="L62" s="7"/>
      <c r="M62" s="1"/>
      <c r="N62" s="1"/>
      <c r="O62" s="7"/>
      <c r="P62" s="1"/>
    </row>
    <row r="63" spans="1:16" s="18" customFormat="1" ht="15" customHeight="1">
      <c r="A63" s="1"/>
      <c r="B63" s="1"/>
      <c r="C63" s="1"/>
      <c r="D63" s="23"/>
      <c r="E63" s="1"/>
      <c r="F63" s="1"/>
      <c r="G63" s="1"/>
      <c r="H63" s="1"/>
      <c r="I63" s="7"/>
      <c r="J63" s="1"/>
      <c r="K63" s="1"/>
      <c r="L63" s="7"/>
      <c r="M63" s="1"/>
      <c r="N63" s="1"/>
      <c r="O63" s="7"/>
      <c r="P63" s="1"/>
    </row>
    <row r="64" spans="1:16" s="18" customFormat="1" ht="15" customHeight="1">
      <c r="A64" s="1"/>
      <c r="B64" s="1"/>
      <c r="C64" s="1"/>
      <c r="D64" s="23"/>
      <c r="E64" s="1"/>
      <c r="F64" s="1"/>
      <c r="G64" s="1"/>
      <c r="H64" s="1"/>
      <c r="I64" s="7"/>
      <c r="J64" s="1"/>
      <c r="K64" s="1"/>
      <c r="L64" s="7"/>
      <c r="M64" s="1"/>
      <c r="N64" s="1"/>
      <c r="O64" s="7"/>
      <c r="P64" s="1"/>
    </row>
    <row r="65" spans="1:16" s="18" customFormat="1" ht="48.75" customHeight="1">
      <c r="A65" s="1"/>
      <c r="B65" s="1"/>
      <c r="C65" s="1"/>
      <c r="D65" s="23"/>
      <c r="E65" s="1"/>
      <c r="F65" s="1"/>
      <c r="G65" s="1"/>
      <c r="H65" s="1"/>
      <c r="I65" s="7"/>
      <c r="J65" s="1"/>
      <c r="K65" s="1"/>
      <c r="L65" s="7"/>
      <c r="M65" s="1"/>
      <c r="N65" s="1"/>
      <c r="O65" s="7"/>
      <c r="P65" s="1"/>
    </row>
    <row r="66" spans="1:16" s="18" customFormat="1" ht="30" customHeight="1">
      <c r="A66" s="1"/>
      <c r="B66" s="1"/>
      <c r="C66" s="1"/>
      <c r="D66" s="23"/>
      <c r="E66" s="1"/>
      <c r="F66" s="1"/>
      <c r="G66" s="1"/>
      <c r="H66" s="1"/>
      <c r="I66" s="7"/>
      <c r="J66" s="1"/>
      <c r="K66" s="1"/>
      <c r="L66" s="7"/>
      <c r="M66" s="1"/>
      <c r="N66" s="1"/>
      <c r="O66" s="7"/>
      <c r="P66" s="1"/>
    </row>
    <row r="67" spans="1:16" s="18" customFormat="1" ht="53.25" customHeight="1">
      <c r="A67" s="1"/>
      <c r="B67" s="1"/>
      <c r="C67" s="1"/>
      <c r="D67" s="23"/>
      <c r="E67" s="1"/>
      <c r="F67" s="1"/>
      <c r="G67" s="1"/>
      <c r="H67" s="1"/>
      <c r="I67" s="7"/>
      <c r="J67" s="1"/>
      <c r="K67" s="1"/>
      <c r="L67" s="7"/>
      <c r="M67" s="1"/>
      <c r="N67" s="1"/>
      <c r="O67" s="7"/>
      <c r="P67" s="1"/>
    </row>
    <row r="68" spans="1:16" s="18" customFormat="1" ht="30" customHeight="1">
      <c r="A68" s="1"/>
      <c r="B68" s="1"/>
      <c r="C68" s="1"/>
      <c r="D68" s="23"/>
      <c r="E68" s="1"/>
      <c r="F68" s="1"/>
      <c r="G68" s="1"/>
      <c r="H68" s="1"/>
      <c r="I68" s="7"/>
      <c r="J68" s="1"/>
      <c r="K68" s="1"/>
      <c r="L68" s="7"/>
      <c r="M68" s="1"/>
      <c r="N68" s="1"/>
      <c r="O68" s="7"/>
      <c r="P68" s="1"/>
    </row>
    <row r="69" spans="1:16" ht="15" customHeight="1"/>
    <row r="70" spans="1:16" ht="15" customHeight="1"/>
    <row r="71" spans="1:16" ht="30" customHeight="1"/>
    <row r="72" spans="1:16" ht="15" customHeight="1"/>
    <row r="73" spans="1:16" ht="15" customHeight="1"/>
    <row r="74" spans="1:16" ht="15" customHeight="1"/>
    <row r="75" spans="1:16" ht="15" customHeight="1"/>
    <row r="76" spans="1:16" ht="15" customHeight="1"/>
    <row r="77" spans="1:16" ht="15" customHeight="1"/>
    <row r="78" spans="1:16" ht="15" customHeight="1"/>
    <row r="79" spans="1:16" ht="15" customHeight="1"/>
    <row r="80" spans="1: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sheetData>
  <sheetProtection selectLockedCells="1"/>
  <mergeCells count="8">
    <mergeCell ref="I2:J2"/>
    <mergeCell ref="L2:M2"/>
    <mergeCell ref="O2:P2"/>
    <mergeCell ref="A42:D42"/>
    <mergeCell ref="A2:A3"/>
    <mergeCell ref="B2:B3"/>
    <mergeCell ref="C2:C3"/>
    <mergeCell ref="F2:G2"/>
  </mergeCells>
  <printOptions gridLines="1"/>
  <pageMargins left="0.70866141732283505" right="0.70866141732283505" top="0.74803149606299202" bottom="0.74803149606299202" header="0.118110236220472" footer="0.118110236220472"/>
  <pageSetup paperSize="9" scale="56"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5">
    <tabColor rgb="FF99CC00"/>
  </sheetPr>
  <dimension ref="A1:Q17"/>
  <sheetViews>
    <sheetView zoomScale="80" zoomScaleNormal="80" zoomScalePageLayoutView="80" workbookViewId="0">
      <pane ySplit="3" topLeftCell="A4" activePane="bottomLeft" state="frozen"/>
      <selection pane="bottomLeft" activeCell="D5" sqref="D5"/>
    </sheetView>
  </sheetViews>
  <sheetFormatPr defaultColWidth="8.85546875" defaultRowHeight="11.25"/>
  <cols>
    <col min="1" max="1" width="11.42578125" style="1" customWidth="1"/>
    <col min="2" max="2" width="49.7109375" style="1" customWidth="1"/>
    <col min="3" max="3" width="13.710937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F3" s="67" t="s">
        <v>113</v>
      </c>
      <c r="G3" s="67" t="s">
        <v>38</v>
      </c>
      <c r="I3" s="67" t="s">
        <v>113</v>
      </c>
      <c r="J3" s="67" t="s">
        <v>38</v>
      </c>
      <c r="L3" s="67" t="s">
        <v>113</v>
      </c>
      <c r="M3" s="67" t="s">
        <v>38</v>
      </c>
      <c r="O3" s="67" t="s">
        <v>113</v>
      </c>
      <c r="P3" s="67" t="s">
        <v>38</v>
      </c>
    </row>
    <row r="4" spans="1:17" ht="30" customHeight="1" thickBot="1">
      <c r="A4" s="388" t="s">
        <v>92</v>
      </c>
      <c r="B4" s="132" t="s">
        <v>910</v>
      </c>
      <c r="C4" s="226"/>
      <c r="D4" s="234"/>
      <c r="F4" s="74"/>
      <c r="G4" s="73"/>
      <c r="H4" s="11"/>
      <c r="I4" s="367"/>
      <c r="J4" s="368"/>
      <c r="L4" s="367"/>
      <c r="M4" s="368"/>
      <c r="O4" s="367"/>
      <c r="P4" s="368"/>
    </row>
    <row r="5" spans="1:17" ht="15" customHeight="1">
      <c r="A5" s="47"/>
      <c r="B5" s="48"/>
      <c r="C5" s="114"/>
      <c r="D5" s="267"/>
      <c r="F5" s="216"/>
      <c r="G5" s="216"/>
      <c r="H5" s="11"/>
      <c r="I5" s="403"/>
      <c r="J5" s="216"/>
      <c r="K5" s="18"/>
      <c r="L5" s="403"/>
      <c r="M5" s="216"/>
      <c r="N5" s="18"/>
      <c r="O5" s="403"/>
      <c r="P5" s="216"/>
    </row>
    <row r="6" spans="1:17" ht="15.75" customHeight="1">
      <c r="A6" s="75" t="s">
        <v>911</v>
      </c>
      <c r="B6" s="61" t="s">
        <v>912</v>
      </c>
      <c r="C6" s="42" t="s">
        <v>118</v>
      </c>
      <c r="D6" s="269"/>
      <c r="E6" s="18"/>
      <c r="F6" s="55">
        <v>0</v>
      </c>
      <c r="G6" s="15">
        <f t="shared" ref="G6:G8" si="0">SUM(F6*$D6)</f>
        <v>0</v>
      </c>
      <c r="H6" s="18"/>
      <c r="I6" s="55">
        <v>0</v>
      </c>
      <c r="J6" s="15">
        <f t="shared" ref="J6:J8" si="1">SUM(I6*$D6)</f>
        <v>0</v>
      </c>
      <c r="K6" s="18"/>
      <c r="L6" s="55">
        <v>1</v>
      </c>
      <c r="M6" s="15">
        <f t="shared" ref="M6:M8" si="2">SUM(L6*$D6)</f>
        <v>0</v>
      </c>
      <c r="N6" s="18"/>
      <c r="O6" s="201">
        <v>1</v>
      </c>
      <c r="P6" s="15">
        <f t="shared" ref="P6:P8" si="3">SUM(O6*$D6)</f>
        <v>0</v>
      </c>
    </row>
    <row r="7" spans="1:17" ht="36" customHeight="1">
      <c r="A7" s="75" t="s">
        <v>913</v>
      </c>
      <c r="B7" s="61" t="s">
        <v>914</v>
      </c>
      <c r="C7" s="42" t="s">
        <v>118</v>
      </c>
      <c r="D7" s="269"/>
      <c r="E7" s="18"/>
      <c r="F7" s="55">
        <v>0</v>
      </c>
      <c r="G7" s="15">
        <f t="shared" si="0"/>
        <v>0</v>
      </c>
      <c r="H7" s="18"/>
      <c r="I7" s="55">
        <v>0</v>
      </c>
      <c r="J7" s="15">
        <f t="shared" si="1"/>
        <v>0</v>
      </c>
      <c r="K7" s="18"/>
      <c r="L7" s="55">
        <v>1</v>
      </c>
      <c r="M7" s="15">
        <f t="shared" si="2"/>
        <v>0</v>
      </c>
      <c r="N7" s="18"/>
      <c r="O7" s="201">
        <v>1</v>
      </c>
      <c r="P7" s="15">
        <f t="shared" si="3"/>
        <v>0</v>
      </c>
      <c r="Q7" s="18"/>
    </row>
    <row r="8" spans="1:17" ht="29.25" customHeight="1">
      <c r="A8" s="75" t="s">
        <v>915</v>
      </c>
      <c r="B8" s="61" t="s">
        <v>916</v>
      </c>
      <c r="C8" s="42" t="s">
        <v>121</v>
      </c>
      <c r="D8" s="269"/>
      <c r="E8" s="18"/>
      <c r="F8" s="55">
        <v>0</v>
      </c>
      <c r="G8" s="15">
        <f t="shared" si="0"/>
        <v>0</v>
      </c>
      <c r="H8" s="18"/>
      <c r="I8" s="55">
        <v>0</v>
      </c>
      <c r="J8" s="15">
        <f t="shared" si="1"/>
        <v>0</v>
      </c>
      <c r="K8" s="18"/>
      <c r="L8" s="55">
        <v>4</v>
      </c>
      <c r="M8" s="15">
        <f t="shared" si="2"/>
        <v>0</v>
      </c>
      <c r="N8" s="18"/>
      <c r="O8" s="201">
        <f>SUM(F8,I8,L8)</f>
        <v>4</v>
      </c>
      <c r="P8" s="15">
        <f t="shared" si="3"/>
        <v>0</v>
      </c>
    </row>
    <row r="9" spans="1:17" ht="15" customHeight="1" thickBot="1">
      <c r="A9" s="107"/>
      <c r="B9" s="106"/>
      <c r="C9" s="112"/>
      <c r="D9" s="272"/>
      <c r="E9" s="18"/>
      <c r="F9" s="55"/>
      <c r="G9" s="15"/>
      <c r="H9" s="16"/>
      <c r="I9" s="55"/>
      <c r="J9" s="15"/>
      <c r="K9" s="18"/>
      <c r="L9" s="55"/>
      <c r="M9" s="15"/>
      <c r="N9" s="18"/>
      <c r="O9" s="55"/>
      <c r="P9" s="15"/>
    </row>
    <row r="10" spans="1:17" ht="27" customHeight="1" thickBot="1">
      <c r="A10" s="348" t="s">
        <v>917</v>
      </c>
      <c r="B10" s="347"/>
      <c r="C10" s="347"/>
      <c r="D10" s="349"/>
      <c r="F10" s="383"/>
      <c r="G10" s="402">
        <f>SUM(G5:G9)</f>
        <v>0</v>
      </c>
      <c r="H10" s="27"/>
      <c r="I10" s="382"/>
      <c r="J10" s="402">
        <f>SUM(J5:J9)</f>
        <v>0</v>
      </c>
      <c r="L10" s="382"/>
      <c r="M10" s="402">
        <f>SUM(M5:M9)</f>
        <v>0</v>
      </c>
      <c r="O10" s="382"/>
      <c r="P10" s="402">
        <f>SUM(P5:P9)</f>
        <v>0</v>
      </c>
    </row>
    <row r="11" spans="1:17">
      <c r="F11" s="36"/>
      <c r="G11" s="23"/>
    </row>
    <row r="12" spans="1:17">
      <c r="F12" s="36"/>
      <c r="G12" s="23"/>
    </row>
    <row r="13" spans="1:17">
      <c r="F13" s="36"/>
      <c r="G13" s="23"/>
    </row>
    <row r="14" spans="1:17">
      <c r="F14" s="36"/>
      <c r="G14" s="23"/>
    </row>
    <row r="15" spans="1:17">
      <c r="F15" s="36"/>
      <c r="G15" s="23"/>
    </row>
    <row r="16" spans="1:17">
      <c r="F16" s="36"/>
      <c r="G16" s="23"/>
    </row>
    <row r="17" spans="6:7">
      <c r="F17" s="36"/>
      <c r="G17" s="23"/>
    </row>
  </sheetData>
  <sheetProtection selectLockedCells="1"/>
  <mergeCells count="8">
    <mergeCell ref="O2:P2"/>
    <mergeCell ref="I2:J2"/>
    <mergeCell ref="F2:G2"/>
    <mergeCell ref="L2:M2"/>
    <mergeCell ref="A10:D10"/>
    <mergeCell ref="A2:A3"/>
    <mergeCell ref="B2:B3"/>
    <mergeCell ref="C2:C3"/>
  </mergeCells>
  <printOptions gridLines="1"/>
  <pageMargins left="0.70866141732283505" right="0.70866141732283505" top="0.74803149606299202" bottom="0.74803149606299202" header="0.118110236220472" footer="0.118110236220472"/>
  <pageSetup paperSize="9" scale="57"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0">
    <tabColor rgb="FF99CC00"/>
  </sheetPr>
  <dimension ref="A1:Q60"/>
  <sheetViews>
    <sheetView zoomScale="80" zoomScaleNormal="80" zoomScalePageLayoutView="80" workbookViewId="0">
      <pane ySplit="3" topLeftCell="A45" activePane="bottomLeft" state="frozen"/>
      <selection pane="bottomLeft" activeCell="D5" sqref="D5"/>
    </sheetView>
  </sheetViews>
  <sheetFormatPr defaultColWidth="8.85546875" defaultRowHeight="11.25"/>
  <cols>
    <col min="1" max="1" width="11.28515625" style="1" customWidth="1"/>
    <col min="2" max="2" width="49.7109375" style="1" customWidth="1"/>
    <col min="3" max="3" width="13.7109375" style="1" customWidth="1"/>
    <col min="4" max="4" width="13.7109375" style="236"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37" t="s">
        <v>110</v>
      </c>
      <c r="E2" s="9"/>
      <c r="F2" s="340" t="s">
        <v>47</v>
      </c>
      <c r="G2" s="341"/>
      <c r="H2" s="9"/>
      <c r="I2" s="346" t="s">
        <v>48</v>
      </c>
      <c r="J2" s="356"/>
      <c r="K2" s="9"/>
      <c r="L2" s="342" t="s">
        <v>49</v>
      </c>
      <c r="M2" s="357"/>
      <c r="N2" s="9"/>
      <c r="O2" s="358" t="s">
        <v>111</v>
      </c>
      <c r="P2" s="359"/>
      <c r="Q2" s="9"/>
    </row>
    <row r="3" spans="1:17" ht="27" customHeight="1" thickBot="1">
      <c r="A3" s="360"/>
      <c r="B3" s="361"/>
      <c r="C3" s="360"/>
      <c r="D3" s="397" t="s">
        <v>112</v>
      </c>
      <c r="F3" s="67" t="s">
        <v>113</v>
      </c>
      <c r="G3" s="67" t="s">
        <v>38</v>
      </c>
      <c r="I3" s="67" t="s">
        <v>113</v>
      </c>
      <c r="J3" s="67" t="s">
        <v>38</v>
      </c>
      <c r="L3" s="67" t="s">
        <v>113</v>
      </c>
      <c r="M3" s="67" t="s">
        <v>38</v>
      </c>
      <c r="O3" s="67" t="s">
        <v>113</v>
      </c>
      <c r="P3" s="67" t="s">
        <v>38</v>
      </c>
    </row>
    <row r="4" spans="1:17" ht="30" customHeight="1" thickBot="1">
      <c r="A4" s="95" t="s">
        <v>94</v>
      </c>
      <c r="B4" s="38" t="s">
        <v>918</v>
      </c>
      <c r="C4" s="39"/>
      <c r="D4" s="239"/>
      <c r="F4" s="74"/>
      <c r="G4" s="73"/>
      <c r="I4" s="367"/>
      <c r="J4" s="368"/>
      <c r="L4" s="367"/>
      <c r="M4" s="368"/>
      <c r="O4" s="367"/>
      <c r="P4" s="368"/>
    </row>
    <row r="5" spans="1:17" ht="15" customHeight="1">
      <c r="A5" s="47"/>
      <c r="B5" s="48"/>
      <c r="C5" s="49"/>
      <c r="D5" s="274"/>
      <c r="F5" s="216"/>
      <c r="G5" s="216"/>
      <c r="H5" s="18"/>
      <c r="I5" s="216"/>
      <c r="J5" s="216"/>
      <c r="K5" s="18"/>
      <c r="L5" s="216"/>
      <c r="M5" s="216"/>
      <c r="N5" s="18"/>
      <c r="O5" s="216"/>
      <c r="P5" s="216"/>
    </row>
    <row r="6" spans="1:17" s="18" customFormat="1" ht="27" customHeight="1">
      <c r="A6" s="75" t="s">
        <v>919</v>
      </c>
      <c r="B6" s="88" t="s">
        <v>920</v>
      </c>
      <c r="C6" s="58"/>
      <c r="D6" s="275"/>
      <c r="F6" s="217"/>
      <c r="G6" s="380"/>
      <c r="I6" s="217"/>
      <c r="J6" s="380"/>
      <c r="L6" s="217"/>
      <c r="M6" s="380"/>
      <c r="O6" s="217"/>
      <c r="P6" s="380"/>
    </row>
    <row r="7" spans="1:17" s="18" customFormat="1" ht="15" customHeight="1">
      <c r="A7" s="24"/>
      <c r="B7" s="44" t="s">
        <v>921</v>
      </c>
      <c r="C7" s="58" t="s">
        <v>541</v>
      </c>
      <c r="D7" s="278"/>
      <c r="F7" s="55">
        <v>1</v>
      </c>
      <c r="G7" s="15">
        <v>1020000</v>
      </c>
      <c r="I7" s="55">
        <v>1</v>
      </c>
      <c r="J7" s="15">
        <v>760000</v>
      </c>
      <c r="L7" s="55">
        <v>1</v>
      </c>
      <c r="M7" s="15">
        <v>4330000</v>
      </c>
      <c r="O7" s="55">
        <v>1</v>
      </c>
      <c r="P7" s="56">
        <f>SUM(G7,J7,M7)</f>
        <v>6110000</v>
      </c>
    </row>
    <row r="8" spans="1:17" s="18" customFormat="1" ht="15" customHeight="1">
      <c r="A8" s="24"/>
      <c r="B8" s="44" t="s">
        <v>922</v>
      </c>
      <c r="C8" s="58" t="s">
        <v>543</v>
      </c>
      <c r="D8" s="278"/>
      <c r="F8" s="56">
        <f>G7</f>
        <v>1020000</v>
      </c>
      <c r="G8" s="15">
        <f t="shared" ref="G8" si="0">SUM(F8*$D8)</f>
        <v>0</v>
      </c>
      <c r="I8" s="56">
        <f>J7</f>
        <v>760000</v>
      </c>
      <c r="J8" s="15">
        <f t="shared" ref="J8:J16" si="1">SUM(I8*$D8)</f>
        <v>0</v>
      </c>
      <c r="L8" s="56">
        <f>M7</f>
        <v>4330000</v>
      </c>
      <c r="M8" s="15">
        <f t="shared" ref="M8:M16" si="2">SUM(L8*$D8)</f>
        <v>0</v>
      </c>
      <c r="O8" s="56">
        <f>P7</f>
        <v>6110000</v>
      </c>
      <c r="P8" s="15">
        <f t="shared" ref="P8:P16" si="3">SUM(O8*$D8)</f>
        <v>0</v>
      </c>
    </row>
    <row r="9" spans="1:17" s="18" customFormat="1" ht="15" customHeight="1">
      <c r="A9" s="24"/>
      <c r="B9" s="44" t="s">
        <v>923</v>
      </c>
      <c r="C9" s="58" t="s">
        <v>541</v>
      </c>
      <c r="D9" s="278"/>
      <c r="F9" s="55">
        <v>1</v>
      </c>
      <c r="G9" s="15">
        <v>1020000</v>
      </c>
      <c r="I9" s="55">
        <v>1</v>
      </c>
      <c r="J9" s="15">
        <v>760000</v>
      </c>
      <c r="L9" s="55">
        <v>1</v>
      </c>
      <c r="M9" s="15">
        <v>4330000</v>
      </c>
      <c r="O9" s="55">
        <v>1</v>
      </c>
      <c r="P9" s="56">
        <f>SUM(G9,J9,M9)</f>
        <v>6110000</v>
      </c>
    </row>
    <row r="10" spans="1:17" s="18" customFormat="1" ht="15" customHeight="1">
      <c r="A10" s="24"/>
      <c r="B10" s="44" t="s">
        <v>924</v>
      </c>
      <c r="C10" s="58" t="s">
        <v>543</v>
      </c>
      <c r="D10" s="278"/>
      <c r="F10" s="56">
        <f>G9</f>
        <v>1020000</v>
      </c>
      <c r="G10" s="15">
        <f t="shared" ref="G10" si="4">SUM(F10*$D10)</f>
        <v>0</v>
      </c>
      <c r="I10" s="56">
        <f>J9</f>
        <v>760000</v>
      </c>
      <c r="J10" s="15">
        <f t="shared" si="1"/>
        <v>0</v>
      </c>
      <c r="L10" s="56">
        <f>M9</f>
        <v>4330000</v>
      </c>
      <c r="M10" s="15">
        <f t="shared" si="2"/>
        <v>0</v>
      </c>
      <c r="O10" s="56">
        <f>P9</f>
        <v>6110000</v>
      </c>
      <c r="P10" s="15">
        <f t="shared" si="3"/>
        <v>0</v>
      </c>
    </row>
    <row r="11" spans="1:17" s="18" customFormat="1" ht="15" customHeight="1">
      <c r="A11" s="24"/>
      <c r="B11" s="44" t="s">
        <v>925</v>
      </c>
      <c r="C11" s="58" t="s">
        <v>541</v>
      </c>
      <c r="D11" s="278"/>
      <c r="F11" s="55">
        <v>1</v>
      </c>
      <c r="G11" s="15">
        <v>1020000</v>
      </c>
      <c r="I11" s="55">
        <v>1</v>
      </c>
      <c r="J11" s="15">
        <v>760000</v>
      </c>
      <c r="L11" s="55">
        <v>1</v>
      </c>
      <c r="M11" s="15">
        <v>4330000</v>
      </c>
      <c r="O11" s="55">
        <v>1</v>
      </c>
      <c r="P11" s="56">
        <f>SUM(G11,J11,M11)</f>
        <v>6110000</v>
      </c>
    </row>
    <row r="12" spans="1:17" s="18" customFormat="1" ht="15" customHeight="1">
      <c r="A12" s="24"/>
      <c r="B12" s="44" t="s">
        <v>926</v>
      </c>
      <c r="C12" s="58" t="s">
        <v>543</v>
      </c>
      <c r="D12" s="278"/>
      <c r="F12" s="56">
        <f>G11</f>
        <v>1020000</v>
      </c>
      <c r="G12" s="15">
        <f t="shared" ref="G12" si="5">SUM(F12*$D12)</f>
        <v>0</v>
      </c>
      <c r="I12" s="56">
        <f>J11</f>
        <v>760000</v>
      </c>
      <c r="J12" s="15">
        <f t="shared" si="1"/>
        <v>0</v>
      </c>
      <c r="L12" s="56">
        <f>M11</f>
        <v>4330000</v>
      </c>
      <c r="M12" s="15">
        <f t="shared" si="2"/>
        <v>0</v>
      </c>
      <c r="O12" s="56">
        <f>P11</f>
        <v>6110000</v>
      </c>
      <c r="P12" s="15">
        <f t="shared" si="3"/>
        <v>0</v>
      </c>
    </row>
    <row r="13" spans="1:17" s="18" customFormat="1" ht="15" customHeight="1">
      <c r="A13" s="24"/>
      <c r="B13" s="44" t="s">
        <v>927</v>
      </c>
      <c r="C13" s="58" t="s">
        <v>541</v>
      </c>
      <c r="D13" s="278"/>
      <c r="F13" s="55">
        <v>1</v>
      </c>
      <c r="G13" s="15">
        <v>1020000</v>
      </c>
      <c r="I13" s="55">
        <v>1</v>
      </c>
      <c r="J13" s="15">
        <v>760000</v>
      </c>
      <c r="L13" s="55">
        <v>1</v>
      </c>
      <c r="M13" s="15">
        <v>4330000</v>
      </c>
      <c r="O13" s="55">
        <v>1</v>
      </c>
      <c r="P13" s="56">
        <f>SUM(G13,J13,M13)</f>
        <v>6110000</v>
      </c>
    </row>
    <row r="14" spans="1:17" s="18" customFormat="1" ht="15" customHeight="1">
      <c r="A14" s="24"/>
      <c r="B14" s="44" t="s">
        <v>928</v>
      </c>
      <c r="C14" s="58" t="s">
        <v>543</v>
      </c>
      <c r="D14" s="278"/>
      <c r="F14" s="56">
        <f>G13</f>
        <v>1020000</v>
      </c>
      <c r="G14" s="15">
        <f t="shared" ref="G14" si="6">SUM(F14*$D14)</f>
        <v>0</v>
      </c>
      <c r="I14" s="56">
        <f>J13</f>
        <v>760000</v>
      </c>
      <c r="J14" s="15">
        <f t="shared" si="1"/>
        <v>0</v>
      </c>
      <c r="L14" s="56">
        <f>M13</f>
        <v>4330000</v>
      </c>
      <c r="M14" s="15">
        <f t="shared" si="2"/>
        <v>0</v>
      </c>
      <c r="O14" s="56">
        <f>P13</f>
        <v>6110000</v>
      </c>
      <c r="P14" s="15">
        <f t="shared" si="3"/>
        <v>0</v>
      </c>
    </row>
    <row r="15" spans="1:17" s="18" customFormat="1" ht="15" customHeight="1">
      <c r="A15" s="24"/>
      <c r="B15" s="44" t="s">
        <v>929</v>
      </c>
      <c r="C15" s="58" t="s">
        <v>541</v>
      </c>
      <c r="D15" s="278"/>
      <c r="F15" s="55">
        <v>1</v>
      </c>
      <c r="G15" s="15">
        <v>1020000</v>
      </c>
      <c r="I15" s="55">
        <v>1</v>
      </c>
      <c r="J15" s="15">
        <v>760000</v>
      </c>
      <c r="L15" s="55">
        <v>1</v>
      </c>
      <c r="M15" s="15">
        <v>4330000</v>
      </c>
      <c r="O15" s="55">
        <v>1</v>
      </c>
      <c r="P15" s="56">
        <f>SUM(G15,J15,M15)</f>
        <v>6110000</v>
      </c>
    </row>
    <row r="16" spans="1:17" s="18" customFormat="1" ht="15" customHeight="1">
      <c r="A16" s="24"/>
      <c r="B16" s="44" t="s">
        <v>930</v>
      </c>
      <c r="C16" s="58" t="s">
        <v>543</v>
      </c>
      <c r="D16" s="278"/>
      <c r="F16" s="56">
        <f>G15</f>
        <v>1020000</v>
      </c>
      <c r="G16" s="15">
        <f t="shared" ref="G16" si="7">SUM(F16*$D16)</f>
        <v>0</v>
      </c>
      <c r="I16" s="56">
        <f>J15</f>
        <v>760000</v>
      </c>
      <c r="J16" s="15">
        <f t="shared" si="1"/>
        <v>0</v>
      </c>
      <c r="L16" s="56">
        <f>M15</f>
        <v>4330000</v>
      </c>
      <c r="M16" s="15">
        <f t="shared" si="2"/>
        <v>0</v>
      </c>
      <c r="O16" s="56">
        <f>P15</f>
        <v>6110000</v>
      </c>
      <c r="P16" s="15">
        <f t="shared" si="3"/>
        <v>0</v>
      </c>
    </row>
    <row r="17" spans="1:16" ht="27" customHeight="1">
      <c r="A17" s="75" t="s">
        <v>931</v>
      </c>
      <c r="B17" s="43" t="s">
        <v>932</v>
      </c>
      <c r="C17" s="58"/>
      <c r="D17" s="278"/>
      <c r="F17" s="79"/>
      <c r="G17" s="79"/>
      <c r="H17" s="16"/>
      <c r="I17" s="79"/>
      <c r="J17" s="79"/>
      <c r="K17" s="18"/>
      <c r="L17" s="79"/>
      <c r="M17" s="79"/>
      <c r="N17" s="18"/>
      <c r="O17" s="79"/>
      <c r="P17" s="79"/>
    </row>
    <row r="18" spans="1:16" s="18" customFormat="1" ht="30" customHeight="1">
      <c r="A18" s="24"/>
      <c r="B18" s="44" t="s">
        <v>933</v>
      </c>
      <c r="C18" s="58" t="s">
        <v>541</v>
      </c>
      <c r="D18" s="278"/>
      <c r="F18" s="55">
        <v>1</v>
      </c>
      <c r="G18" s="15">
        <v>20380000</v>
      </c>
      <c r="I18" s="55">
        <v>1</v>
      </c>
      <c r="J18" s="15">
        <v>20380000</v>
      </c>
      <c r="L18" s="55">
        <v>1</v>
      </c>
      <c r="M18" s="15">
        <v>198520000</v>
      </c>
      <c r="O18" s="55">
        <v>1</v>
      </c>
      <c r="P18" s="56">
        <f>SUM(G18,J18,M18)</f>
        <v>239280000</v>
      </c>
    </row>
    <row r="19" spans="1:16" s="18" customFormat="1" ht="15" customHeight="1">
      <c r="A19" s="24"/>
      <c r="B19" s="44" t="s">
        <v>542</v>
      </c>
      <c r="C19" s="58" t="s">
        <v>543</v>
      </c>
      <c r="D19" s="276"/>
      <c r="F19" s="56">
        <f>G18</f>
        <v>20380000</v>
      </c>
      <c r="G19" s="15">
        <f t="shared" ref="G19" si="8">SUM(F19*$D19)</f>
        <v>0</v>
      </c>
      <c r="H19" s="16"/>
      <c r="I19" s="56">
        <f>J18</f>
        <v>20380000</v>
      </c>
      <c r="J19" s="15">
        <f t="shared" ref="J19" si="9">SUM(I19*$D19)</f>
        <v>0</v>
      </c>
      <c r="L19" s="56">
        <f>M18</f>
        <v>198520000</v>
      </c>
      <c r="M19" s="15">
        <f t="shared" ref="M19" si="10">SUM(L19*$D19)</f>
        <v>0</v>
      </c>
      <c r="O19" s="56">
        <f>P18</f>
        <v>239280000</v>
      </c>
      <c r="P19" s="15">
        <f t="shared" ref="P19" si="11">SUM(O19*$D19)</f>
        <v>0</v>
      </c>
    </row>
    <row r="20" spans="1:16" ht="27" customHeight="1">
      <c r="A20" s="75" t="s">
        <v>934</v>
      </c>
      <c r="B20" s="43" t="s">
        <v>935</v>
      </c>
      <c r="C20" s="58"/>
      <c r="D20" s="278"/>
      <c r="F20" s="79"/>
      <c r="G20" s="79"/>
      <c r="H20" s="16"/>
      <c r="I20" s="79"/>
      <c r="J20" s="79"/>
      <c r="K20" s="18"/>
      <c r="L20" s="79"/>
      <c r="M20" s="79"/>
      <c r="N20" s="18"/>
      <c r="O20" s="79"/>
      <c r="P20" s="79"/>
    </row>
    <row r="21" spans="1:16" s="18" customFormat="1" ht="15" customHeight="1">
      <c r="A21" s="24"/>
      <c r="B21" s="44" t="s">
        <v>936</v>
      </c>
      <c r="C21" s="58" t="s">
        <v>541</v>
      </c>
      <c r="D21" s="278"/>
      <c r="F21" s="55">
        <v>1</v>
      </c>
      <c r="G21" s="15">
        <v>5660000</v>
      </c>
      <c r="I21" s="55">
        <v>0</v>
      </c>
      <c r="J21" s="15">
        <v>5660000</v>
      </c>
      <c r="L21" s="55">
        <v>0</v>
      </c>
      <c r="M21" s="15">
        <v>5660000</v>
      </c>
      <c r="O21" s="55">
        <v>1</v>
      </c>
      <c r="P21" s="56">
        <f>SUM(G21,J21,M21)</f>
        <v>16980000</v>
      </c>
    </row>
    <row r="22" spans="1:16" s="18" customFormat="1" ht="15" customHeight="1">
      <c r="A22" s="24"/>
      <c r="B22" s="44" t="s">
        <v>542</v>
      </c>
      <c r="C22" s="58" t="s">
        <v>543</v>
      </c>
      <c r="D22" s="276"/>
      <c r="F22" s="56">
        <f>G21</f>
        <v>5660000</v>
      </c>
      <c r="G22" s="15">
        <f t="shared" ref="G22" si="12">SUM(F22*$D22)</f>
        <v>0</v>
      </c>
      <c r="H22" s="16"/>
      <c r="I22" s="56">
        <f>J21</f>
        <v>5660000</v>
      </c>
      <c r="J22" s="15">
        <f t="shared" ref="J22" si="13">SUM(I22*$D22)</f>
        <v>0</v>
      </c>
      <c r="L22" s="56">
        <f>M21</f>
        <v>5660000</v>
      </c>
      <c r="M22" s="15">
        <f t="shared" ref="M22" si="14">SUM(L22*$D22)</f>
        <v>0</v>
      </c>
      <c r="O22" s="56">
        <f>P21</f>
        <v>16980000</v>
      </c>
      <c r="P22" s="15">
        <f t="shared" ref="P22" si="15">SUM(O22*$D22)</f>
        <v>0</v>
      </c>
    </row>
    <row r="23" spans="1:16" s="18" customFormat="1" ht="27" customHeight="1">
      <c r="A23" s="75" t="s">
        <v>937</v>
      </c>
      <c r="B23" s="65" t="s">
        <v>938</v>
      </c>
      <c r="C23" s="58"/>
      <c r="D23" s="276"/>
      <c r="F23" s="56"/>
      <c r="G23" s="15"/>
      <c r="H23" s="16"/>
      <c r="I23" s="56"/>
      <c r="J23" s="15"/>
      <c r="L23" s="56"/>
      <c r="M23" s="15"/>
      <c r="O23" s="56"/>
      <c r="P23" s="15"/>
    </row>
    <row r="24" spans="1:16" s="18" customFormat="1" ht="24.95" customHeight="1">
      <c r="A24" s="70"/>
      <c r="B24" s="42" t="s">
        <v>939</v>
      </c>
      <c r="C24" s="58" t="s">
        <v>541</v>
      </c>
      <c r="D24" s="278"/>
      <c r="F24" s="55">
        <v>0</v>
      </c>
      <c r="G24" s="56">
        <v>2260000</v>
      </c>
      <c r="I24" s="55">
        <v>1</v>
      </c>
      <c r="J24" s="56">
        <v>5660000</v>
      </c>
      <c r="L24" s="55">
        <v>1</v>
      </c>
      <c r="M24" s="56">
        <v>14720000</v>
      </c>
      <c r="O24" s="55">
        <v>1</v>
      </c>
      <c r="P24" s="56">
        <f t="shared" ref="P24:P25" si="16">SUM(G24,J24,M24)</f>
        <v>22640000</v>
      </c>
    </row>
    <row r="25" spans="1:16" s="18" customFormat="1" ht="24.95" customHeight="1">
      <c r="A25" s="70"/>
      <c r="B25" s="42" t="s">
        <v>940</v>
      </c>
      <c r="C25" s="58" t="s">
        <v>541</v>
      </c>
      <c r="D25" s="278"/>
      <c r="F25" s="55">
        <v>0</v>
      </c>
      <c r="G25" s="56">
        <v>2260000</v>
      </c>
      <c r="I25" s="55">
        <v>1</v>
      </c>
      <c r="J25" s="56">
        <v>5660000</v>
      </c>
      <c r="L25" s="55">
        <v>1</v>
      </c>
      <c r="M25" s="56">
        <v>14720000</v>
      </c>
      <c r="O25" s="55">
        <v>1</v>
      </c>
      <c r="P25" s="56">
        <f t="shared" si="16"/>
        <v>22640000</v>
      </c>
    </row>
    <row r="26" spans="1:16" s="18" customFormat="1" ht="24.95" customHeight="1">
      <c r="A26" s="70"/>
      <c r="B26" s="42" t="s">
        <v>941</v>
      </c>
      <c r="C26" s="58" t="s">
        <v>541</v>
      </c>
      <c r="D26" s="278"/>
      <c r="F26" s="55">
        <v>0</v>
      </c>
      <c r="G26" s="56">
        <v>2260000</v>
      </c>
      <c r="I26" s="55">
        <v>1</v>
      </c>
      <c r="J26" s="56">
        <v>5660000</v>
      </c>
      <c r="L26" s="55">
        <v>1</v>
      </c>
      <c r="M26" s="56">
        <v>14720000</v>
      </c>
      <c r="O26" s="55">
        <v>1</v>
      </c>
      <c r="P26" s="56">
        <f>SUM(G26,J26,M26)</f>
        <v>22640000</v>
      </c>
    </row>
    <row r="27" spans="1:16" s="18" customFormat="1" ht="27" customHeight="1">
      <c r="A27" s="70"/>
      <c r="B27" s="42" t="s">
        <v>942</v>
      </c>
      <c r="C27" s="58" t="s">
        <v>543</v>
      </c>
      <c r="D27" s="278"/>
      <c r="F27" s="56">
        <f>SUM(G24:G26)</f>
        <v>6780000</v>
      </c>
      <c r="G27" s="15">
        <f t="shared" ref="G27:G28" si="17">SUM(F27*$D27)</f>
        <v>0</v>
      </c>
      <c r="I27" s="56">
        <f>SUM(J24:J26)</f>
        <v>16980000</v>
      </c>
      <c r="J27" s="15">
        <f t="shared" ref="J27:J28" si="18">SUM(I27*$D27)</f>
        <v>0</v>
      </c>
      <c r="L27" s="56">
        <f>SUM(M24:M26)</f>
        <v>44160000</v>
      </c>
      <c r="M27" s="15">
        <f t="shared" ref="M27:M28" si="19">SUM(L27*$D27)</f>
        <v>0</v>
      </c>
      <c r="O27" s="56">
        <f>SUM(P24:P26)</f>
        <v>67920000</v>
      </c>
      <c r="P27" s="15">
        <f t="shared" ref="P27:P28" si="20">SUM(O27*$D27)</f>
        <v>0</v>
      </c>
    </row>
    <row r="28" spans="1:16" s="18" customFormat="1" ht="27" customHeight="1">
      <c r="A28" s="70"/>
      <c r="B28" s="42" t="s">
        <v>943</v>
      </c>
      <c r="C28" s="58" t="s">
        <v>543</v>
      </c>
      <c r="D28" s="278"/>
      <c r="F28" s="56">
        <f>SUM(G24:G27)</f>
        <v>6780000</v>
      </c>
      <c r="G28" s="15">
        <f t="shared" si="17"/>
        <v>0</v>
      </c>
      <c r="I28" s="56">
        <f>SUM(J24:J27)</f>
        <v>16980000</v>
      </c>
      <c r="J28" s="15">
        <f t="shared" si="18"/>
        <v>0</v>
      </c>
      <c r="L28" s="56">
        <f>SUM(M24:M27)</f>
        <v>44160000</v>
      </c>
      <c r="M28" s="15">
        <f t="shared" si="19"/>
        <v>0</v>
      </c>
      <c r="O28" s="56">
        <f>SUM(P24:P27)</f>
        <v>67920000</v>
      </c>
      <c r="P28" s="15">
        <f t="shared" si="20"/>
        <v>0</v>
      </c>
    </row>
    <row r="29" spans="1:16" s="18" customFormat="1" ht="27" customHeight="1">
      <c r="A29" s="75" t="s">
        <v>944</v>
      </c>
      <c r="B29" s="43" t="s">
        <v>945</v>
      </c>
      <c r="C29" s="58"/>
      <c r="D29" s="278"/>
      <c r="F29" s="55"/>
      <c r="G29" s="56"/>
      <c r="I29" s="55"/>
      <c r="J29" s="56"/>
      <c r="L29" s="55"/>
      <c r="M29" s="56"/>
      <c r="O29" s="79"/>
      <c r="P29" s="56"/>
    </row>
    <row r="30" spans="1:16" s="18" customFormat="1" ht="41.25" customHeight="1">
      <c r="A30" s="70"/>
      <c r="B30" s="42" t="s">
        <v>946</v>
      </c>
      <c r="C30" s="58"/>
      <c r="D30" s="278"/>
      <c r="F30" s="55"/>
      <c r="G30" s="56"/>
      <c r="I30" s="55"/>
      <c r="J30" s="56"/>
      <c r="L30" s="55"/>
      <c r="M30" s="56"/>
      <c r="O30" s="79"/>
      <c r="P30" s="56"/>
    </row>
    <row r="31" spans="1:16" s="18" customFormat="1" ht="15" customHeight="1">
      <c r="A31" s="70"/>
      <c r="B31" s="42" t="s">
        <v>947</v>
      </c>
      <c r="C31" s="58" t="s">
        <v>541</v>
      </c>
      <c r="D31" s="278"/>
      <c r="F31" s="55">
        <v>0</v>
      </c>
      <c r="G31" s="56">
        <v>2260000</v>
      </c>
      <c r="I31" s="55">
        <v>1</v>
      </c>
      <c r="J31" s="56">
        <v>4530000</v>
      </c>
      <c r="L31" s="55">
        <v>1</v>
      </c>
      <c r="M31" s="56">
        <v>11320000</v>
      </c>
      <c r="O31" s="55">
        <v>1</v>
      </c>
      <c r="P31" s="56">
        <f>SUM(G31,J31,M31)</f>
        <v>18110000</v>
      </c>
    </row>
    <row r="32" spans="1:16" s="18" customFormat="1" ht="27" customHeight="1">
      <c r="A32" s="70"/>
      <c r="B32" s="42" t="s">
        <v>948</v>
      </c>
      <c r="C32" s="58" t="s">
        <v>543</v>
      </c>
      <c r="D32" s="278"/>
      <c r="F32" s="56">
        <f>SUM(G31)</f>
        <v>2260000</v>
      </c>
      <c r="G32" s="15">
        <f t="shared" ref="G32:G33" si="21">SUM(F32*$D32)</f>
        <v>0</v>
      </c>
      <c r="I32" s="56">
        <f>SUM(J31)</f>
        <v>4530000</v>
      </c>
      <c r="J32" s="15">
        <f t="shared" ref="J32:J33" si="22">SUM(I32*$D32)</f>
        <v>0</v>
      </c>
      <c r="L32" s="56">
        <f>SUM(M31)</f>
        <v>11320000</v>
      </c>
      <c r="M32" s="15">
        <f t="shared" ref="M32:M33" si="23">SUM(L32*$D32)</f>
        <v>0</v>
      </c>
      <c r="O32" s="56">
        <f>SUM(P31)</f>
        <v>18110000</v>
      </c>
      <c r="P32" s="15">
        <f t="shared" ref="P32:P33" si="24">SUM(O32*$D32)</f>
        <v>0</v>
      </c>
    </row>
    <row r="33" spans="1:16" s="18" customFormat="1" ht="27" customHeight="1">
      <c r="A33" s="70"/>
      <c r="B33" s="42" t="s">
        <v>949</v>
      </c>
      <c r="C33" s="58" t="s">
        <v>543</v>
      </c>
      <c r="D33" s="278"/>
      <c r="F33" s="56">
        <f>SUM(G31:G32)</f>
        <v>2260000</v>
      </c>
      <c r="G33" s="15">
        <f t="shared" si="21"/>
        <v>0</v>
      </c>
      <c r="I33" s="56">
        <f>SUM(J31:J32)</f>
        <v>4530000</v>
      </c>
      <c r="J33" s="15">
        <f t="shared" si="22"/>
        <v>0</v>
      </c>
      <c r="L33" s="56">
        <f>SUM(M31:M32)</f>
        <v>11320000</v>
      </c>
      <c r="M33" s="15">
        <f t="shared" si="23"/>
        <v>0</v>
      </c>
      <c r="O33" s="56">
        <f>SUM(P31:P32)</f>
        <v>18110000</v>
      </c>
      <c r="P33" s="15">
        <f t="shared" si="24"/>
        <v>0</v>
      </c>
    </row>
    <row r="34" spans="1:16" s="18" customFormat="1" ht="27" customHeight="1">
      <c r="A34" s="75" t="s">
        <v>950</v>
      </c>
      <c r="B34" s="43" t="s">
        <v>951</v>
      </c>
      <c r="C34" s="58"/>
      <c r="D34" s="278"/>
      <c r="F34" s="55"/>
      <c r="G34" s="56"/>
      <c r="I34" s="55"/>
      <c r="J34" s="56"/>
      <c r="L34" s="55"/>
      <c r="M34" s="56"/>
      <c r="O34" s="79"/>
      <c r="P34" s="56"/>
    </row>
    <row r="35" spans="1:16" s="18" customFormat="1" ht="30" customHeight="1">
      <c r="A35" s="70"/>
      <c r="B35" s="42" t="s">
        <v>952</v>
      </c>
      <c r="C35" s="58"/>
      <c r="D35" s="278"/>
      <c r="F35" s="55"/>
      <c r="G35" s="56"/>
      <c r="I35" s="55"/>
      <c r="J35" s="56"/>
      <c r="L35" s="55"/>
      <c r="M35" s="56"/>
      <c r="O35" s="79"/>
      <c r="P35" s="56"/>
    </row>
    <row r="36" spans="1:16" s="18" customFormat="1" ht="15" customHeight="1">
      <c r="A36" s="70"/>
      <c r="B36" s="42" t="s">
        <v>953</v>
      </c>
      <c r="C36" s="58" t="s">
        <v>541</v>
      </c>
      <c r="D36" s="278"/>
      <c r="F36" s="55">
        <v>0</v>
      </c>
      <c r="G36" s="56">
        <v>2260000</v>
      </c>
      <c r="I36" s="55">
        <v>1</v>
      </c>
      <c r="J36" s="56">
        <v>4530000</v>
      </c>
      <c r="L36" s="55">
        <v>1</v>
      </c>
      <c r="M36" s="56">
        <v>11320000</v>
      </c>
      <c r="O36" s="55">
        <v>1</v>
      </c>
      <c r="P36" s="56">
        <f>SUM(G36,J36,M36)</f>
        <v>18110000</v>
      </c>
    </row>
    <row r="37" spans="1:16" s="18" customFormat="1" ht="27" customHeight="1">
      <c r="A37" s="70"/>
      <c r="B37" s="42" t="s">
        <v>948</v>
      </c>
      <c r="C37" s="58" t="s">
        <v>543</v>
      </c>
      <c r="D37" s="278"/>
      <c r="F37" s="56">
        <f>SUM(G36)</f>
        <v>2260000</v>
      </c>
      <c r="G37" s="15">
        <f t="shared" ref="G37:G38" si="25">SUM(F37*$D37)</f>
        <v>0</v>
      </c>
      <c r="I37" s="56">
        <f>SUM(J36)</f>
        <v>4530000</v>
      </c>
      <c r="J37" s="15">
        <f t="shared" ref="J37:J38" si="26">SUM(I37*$D37)</f>
        <v>0</v>
      </c>
      <c r="L37" s="56">
        <f>SUM(M36)</f>
        <v>11320000</v>
      </c>
      <c r="M37" s="15">
        <f t="shared" ref="M37:M38" si="27">SUM(L37*$D37)</f>
        <v>0</v>
      </c>
      <c r="O37" s="56">
        <f>SUM(P36)</f>
        <v>18110000</v>
      </c>
      <c r="P37" s="15">
        <f t="shared" ref="P37:P38" si="28">SUM(O37*$D37)</f>
        <v>0</v>
      </c>
    </row>
    <row r="38" spans="1:16" s="18" customFormat="1" ht="27" customHeight="1">
      <c r="A38" s="70"/>
      <c r="B38" s="42" t="s">
        <v>949</v>
      </c>
      <c r="C38" s="58" t="s">
        <v>543</v>
      </c>
      <c r="D38" s="278"/>
      <c r="F38" s="56">
        <f>SUM(G36:G37)</f>
        <v>2260000</v>
      </c>
      <c r="G38" s="15">
        <f t="shared" si="25"/>
        <v>0</v>
      </c>
      <c r="I38" s="56">
        <f>SUM(J36:J37)</f>
        <v>4530000</v>
      </c>
      <c r="J38" s="15">
        <f t="shared" si="26"/>
        <v>0</v>
      </c>
      <c r="L38" s="56">
        <f>SUM(M36:M37)</f>
        <v>11320000</v>
      </c>
      <c r="M38" s="15">
        <f t="shared" si="27"/>
        <v>0</v>
      </c>
      <c r="O38" s="56">
        <f>SUM(P36:P37)</f>
        <v>18110000</v>
      </c>
      <c r="P38" s="15">
        <f t="shared" si="28"/>
        <v>0</v>
      </c>
    </row>
    <row r="39" spans="1:16" s="18" customFormat="1" ht="27" customHeight="1">
      <c r="A39" s="75" t="s">
        <v>954</v>
      </c>
      <c r="B39" s="43" t="s">
        <v>955</v>
      </c>
      <c r="C39" s="58"/>
      <c r="D39" s="278"/>
      <c r="F39" s="55"/>
      <c r="G39" s="56"/>
      <c r="I39" s="55"/>
      <c r="J39" s="56"/>
      <c r="L39" s="55"/>
      <c r="M39" s="56"/>
      <c r="O39" s="79"/>
      <c r="P39" s="56"/>
    </row>
    <row r="40" spans="1:16" s="18" customFormat="1" ht="30" customHeight="1">
      <c r="A40" s="70"/>
      <c r="B40" s="42" t="s">
        <v>952</v>
      </c>
      <c r="C40" s="58"/>
      <c r="D40" s="278"/>
      <c r="F40" s="55"/>
      <c r="G40" s="56"/>
      <c r="I40" s="55"/>
      <c r="J40" s="56"/>
      <c r="L40" s="55"/>
      <c r="M40" s="56"/>
      <c r="O40" s="79"/>
      <c r="P40" s="56"/>
    </row>
    <row r="41" spans="1:16" s="18" customFormat="1" ht="15" customHeight="1">
      <c r="A41" s="70"/>
      <c r="B41" s="42" t="s">
        <v>956</v>
      </c>
      <c r="C41" s="58" t="s">
        <v>541</v>
      </c>
      <c r="D41" s="278"/>
      <c r="F41" s="55">
        <v>0</v>
      </c>
      <c r="G41" s="56">
        <v>1130000</v>
      </c>
      <c r="I41" s="55">
        <v>1</v>
      </c>
      <c r="J41" s="56">
        <v>3400000</v>
      </c>
      <c r="L41" s="55">
        <v>1</v>
      </c>
      <c r="M41" s="56">
        <v>10190000</v>
      </c>
      <c r="O41" s="55">
        <v>1</v>
      </c>
      <c r="P41" s="56">
        <f>SUM(G41,J41,M41)</f>
        <v>14720000</v>
      </c>
    </row>
    <row r="42" spans="1:16" s="18" customFormat="1" ht="27" customHeight="1">
      <c r="A42" s="70"/>
      <c r="B42" s="42" t="s">
        <v>948</v>
      </c>
      <c r="C42" s="58" t="s">
        <v>543</v>
      </c>
      <c r="D42" s="278"/>
      <c r="F42" s="56">
        <f>SUM(G41)</f>
        <v>1130000</v>
      </c>
      <c r="G42" s="15">
        <f t="shared" ref="G42:G43" si="29">SUM(F42*$D42)</f>
        <v>0</v>
      </c>
      <c r="I42" s="56">
        <f>SUM(J41)</f>
        <v>3400000</v>
      </c>
      <c r="J42" s="15">
        <f t="shared" ref="J42:J43" si="30">SUM(I42*$D42)</f>
        <v>0</v>
      </c>
      <c r="L42" s="56">
        <f>SUM(M41)</f>
        <v>10190000</v>
      </c>
      <c r="M42" s="15">
        <f t="shared" ref="M42:M43" si="31">SUM(L42*$D42)</f>
        <v>0</v>
      </c>
      <c r="O42" s="56">
        <f>SUM(P41)</f>
        <v>14720000</v>
      </c>
      <c r="P42" s="15">
        <f t="shared" ref="P42:P43" si="32">SUM(O42*$D42)</f>
        <v>0</v>
      </c>
    </row>
    <row r="43" spans="1:16" s="18" customFormat="1" ht="27" customHeight="1">
      <c r="A43" s="70"/>
      <c r="B43" s="42" t="s">
        <v>949</v>
      </c>
      <c r="C43" s="58" t="s">
        <v>543</v>
      </c>
      <c r="D43" s="278"/>
      <c r="F43" s="56">
        <f>SUM(G41:G42)</f>
        <v>1130000</v>
      </c>
      <c r="G43" s="15">
        <f t="shared" si="29"/>
        <v>0</v>
      </c>
      <c r="I43" s="56">
        <f>SUM(J41:J42)</f>
        <v>3400000</v>
      </c>
      <c r="J43" s="15">
        <f t="shared" si="30"/>
        <v>0</v>
      </c>
      <c r="L43" s="56">
        <f>SUM(M41:M42)</f>
        <v>10190000</v>
      </c>
      <c r="M43" s="15">
        <f t="shared" si="31"/>
        <v>0</v>
      </c>
      <c r="O43" s="56">
        <f>SUM(P41:P42)</f>
        <v>14720000</v>
      </c>
      <c r="P43" s="15">
        <f t="shared" si="32"/>
        <v>0</v>
      </c>
    </row>
    <row r="44" spans="1:16" s="18" customFormat="1" ht="15" customHeight="1">
      <c r="A44" s="24"/>
      <c r="B44" s="44"/>
      <c r="C44" s="58"/>
      <c r="D44" s="276"/>
      <c r="F44" s="56"/>
      <c r="G44" s="15"/>
      <c r="H44" s="16"/>
      <c r="I44" s="56"/>
      <c r="J44" s="15"/>
      <c r="L44" s="56"/>
      <c r="M44" s="15"/>
      <c r="O44" s="56"/>
      <c r="P44" s="15"/>
    </row>
    <row r="45" spans="1:16" s="18" customFormat="1" ht="27" customHeight="1">
      <c r="A45" s="75" t="s">
        <v>957</v>
      </c>
      <c r="B45" s="43" t="s">
        <v>958</v>
      </c>
      <c r="C45" s="58"/>
      <c r="D45" s="278"/>
      <c r="F45" s="55"/>
      <c r="G45" s="56"/>
      <c r="I45" s="55"/>
      <c r="J45" s="56"/>
      <c r="L45" s="55"/>
      <c r="M45" s="56"/>
      <c r="O45" s="79"/>
      <c r="P45" s="56"/>
    </row>
    <row r="46" spans="1:16" s="18" customFormat="1" ht="30" customHeight="1">
      <c r="A46" s="70"/>
      <c r="B46" s="42" t="s">
        <v>959</v>
      </c>
      <c r="C46" s="58"/>
      <c r="D46" s="278"/>
      <c r="F46" s="55"/>
      <c r="G46" s="56"/>
      <c r="I46" s="55"/>
      <c r="J46" s="56"/>
      <c r="L46" s="55"/>
      <c r="M46" s="56"/>
      <c r="O46" s="79"/>
      <c r="P46" s="56"/>
    </row>
    <row r="47" spans="1:16" s="18" customFormat="1" ht="15" customHeight="1">
      <c r="A47" s="70"/>
      <c r="B47" s="42" t="s">
        <v>960</v>
      </c>
      <c r="C47" s="58" t="s">
        <v>541</v>
      </c>
      <c r="D47" s="278"/>
      <c r="F47" s="55">
        <v>0</v>
      </c>
      <c r="G47" s="56">
        <v>5660000</v>
      </c>
      <c r="I47" s="55">
        <v>1</v>
      </c>
      <c r="J47" s="56">
        <v>11320000</v>
      </c>
      <c r="L47" s="55">
        <v>1</v>
      </c>
      <c r="M47" s="56">
        <v>22640000</v>
      </c>
      <c r="O47" s="55">
        <v>1</v>
      </c>
      <c r="P47" s="56">
        <f>SUM(G47,J47,M47)</f>
        <v>39620000</v>
      </c>
    </row>
    <row r="48" spans="1:16" s="18" customFormat="1" ht="27" customHeight="1">
      <c r="A48" s="70"/>
      <c r="B48" s="42" t="s">
        <v>948</v>
      </c>
      <c r="C48" s="58" t="s">
        <v>543</v>
      </c>
      <c r="D48" s="278"/>
      <c r="F48" s="56">
        <f>SUM(G47)</f>
        <v>5660000</v>
      </c>
      <c r="G48" s="15">
        <f t="shared" ref="G48:G49" si="33">SUM(F48*$D48)</f>
        <v>0</v>
      </c>
      <c r="I48" s="56">
        <f>SUM(J47)</f>
        <v>11320000</v>
      </c>
      <c r="J48" s="15">
        <f t="shared" ref="J48:J49" si="34">SUM(I48*$D48)</f>
        <v>0</v>
      </c>
      <c r="L48" s="56">
        <f>SUM(M47)</f>
        <v>22640000</v>
      </c>
      <c r="M48" s="15">
        <f t="shared" ref="M48:M49" si="35">SUM(L48*$D48)</f>
        <v>0</v>
      </c>
      <c r="O48" s="56">
        <f>SUM(P47)</f>
        <v>39620000</v>
      </c>
      <c r="P48" s="15">
        <f t="shared" ref="P48:P49" si="36">SUM(O48*$D48)</f>
        <v>0</v>
      </c>
    </row>
    <row r="49" spans="1:16" s="18" customFormat="1" ht="27" customHeight="1">
      <c r="A49" s="70"/>
      <c r="B49" s="42" t="s">
        <v>949</v>
      </c>
      <c r="C49" s="58" t="s">
        <v>543</v>
      </c>
      <c r="D49" s="278"/>
      <c r="F49" s="56">
        <f>SUM(G47:G48)</f>
        <v>5660000</v>
      </c>
      <c r="G49" s="15">
        <f t="shared" si="33"/>
        <v>0</v>
      </c>
      <c r="I49" s="56">
        <f>SUM(J47:J48)</f>
        <v>11320000</v>
      </c>
      <c r="J49" s="15">
        <f t="shared" si="34"/>
        <v>0</v>
      </c>
      <c r="L49" s="56">
        <f>SUM(M47:M48)</f>
        <v>22640000</v>
      </c>
      <c r="M49" s="15">
        <f t="shared" si="35"/>
        <v>0</v>
      </c>
      <c r="O49" s="56">
        <f>SUM(P47:P48)</f>
        <v>39620000</v>
      </c>
      <c r="P49" s="15">
        <f t="shared" si="36"/>
        <v>0</v>
      </c>
    </row>
    <row r="50" spans="1:16" s="18" customFormat="1" ht="15" customHeight="1">
      <c r="A50" s="24"/>
      <c r="B50" s="44"/>
      <c r="C50" s="58"/>
      <c r="D50" s="276"/>
      <c r="F50" s="56"/>
      <c r="G50" s="15"/>
      <c r="H50" s="16"/>
      <c r="I50" s="56"/>
      <c r="J50" s="15"/>
      <c r="L50" s="56"/>
      <c r="M50" s="15"/>
      <c r="O50" s="56"/>
      <c r="P50" s="15"/>
    </row>
    <row r="51" spans="1:16" ht="15" customHeight="1" thickBot="1">
      <c r="A51" s="107"/>
      <c r="B51" s="106"/>
      <c r="C51" s="86"/>
      <c r="D51" s="300"/>
      <c r="E51" s="18"/>
      <c r="F51" s="55"/>
      <c r="G51" s="15"/>
      <c r="H51" s="18"/>
      <c r="I51" s="55"/>
      <c r="J51" s="15"/>
      <c r="K51" s="18"/>
      <c r="L51" s="55"/>
      <c r="M51" s="15"/>
      <c r="N51" s="18"/>
      <c r="O51" s="55"/>
      <c r="P51" s="15"/>
    </row>
    <row r="52" spans="1:16" ht="27" customHeight="1" thickBot="1">
      <c r="A52" s="348" t="s">
        <v>961</v>
      </c>
      <c r="B52" s="347"/>
      <c r="C52" s="347"/>
      <c r="D52" s="349"/>
      <c r="F52" s="383"/>
      <c r="G52" s="372">
        <f>SUM(G5:G51)</f>
        <v>49230000</v>
      </c>
      <c r="I52" s="383"/>
      <c r="J52" s="372">
        <f>SUM(J5:J51)</f>
        <v>70600000</v>
      </c>
      <c r="L52" s="383"/>
      <c r="M52" s="372">
        <f>SUM(M5:M51)</f>
        <v>325460000</v>
      </c>
      <c r="O52" s="383"/>
      <c r="P52" s="372">
        <f>SUM(P5:P51)</f>
        <v>445290000</v>
      </c>
    </row>
    <row r="53" spans="1:16">
      <c r="F53" s="36"/>
      <c r="G53" s="23"/>
    </row>
    <row r="54" spans="1:16">
      <c r="F54" s="36"/>
      <c r="G54" s="23"/>
      <c r="P54" s="315"/>
    </row>
    <row r="55" spans="1:16">
      <c r="F55" s="36"/>
      <c r="G55" s="23"/>
    </row>
    <row r="56" spans="1:16">
      <c r="F56" s="36"/>
      <c r="G56" s="23"/>
      <c r="P56" s="315"/>
    </row>
    <row r="57" spans="1:16">
      <c r="F57" s="36"/>
      <c r="G57" s="23"/>
    </row>
    <row r="58" spans="1:16">
      <c r="F58" s="36"/>
      <c r="G58" s="23"/>
      <c r="P58" s="315"/>
    </row>
    <row r="59" spans="1:16">
      <c r="F59" s="36"/>
      <c r="G59" s="23"/>
    </row>
    <row r="60" spans="1:16">
      <c r="P60" s="34"/>
    </row>
  </sheetData>
  <sheetProtection selectLockedCells="1"/>
  <mergeCells count="8">
    <mergeCell ref="O2:P2"/>
    <mergeCell ref="A52:D52"/>
    <mergeCell ref="F2:G2"/>
    <mergeCell ref="I2:J2"/>
    <mergeCell ref="L2:M2"/>
    <mergeCell ref="A2:A3"/>
    <mergeCell ref="B2:B3"/>
    <mergeCell ref="C2:C3"/>
  </mergeCells>
  <printOptions gridLines="1"/>
  <pageMargins left="0.70866141732283505" right="0.70866141732283505" top="0.74803149606299202" bottom="0.74803149606299202" header="0.118110236220472" footer="0.118110236220472"/>
  <pageSetup paperSize="9" scale="57"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6">
    <tabColor rgb="FF99CC00"/>
  </sheetPr>
  <dimension ref="A1:Q26"/>
  <sheetViews>
    <sheetView zoomScale="80" zoomScaleNormal="80" zoomScalePageLayoutView="80" workbookViewId="0">
      <pane ySplit="3" topLeftCell="A16" activePane="bottomLeft" state="frozen"/>
      <selection pane="bottomLeft" activeCell="D5" sqref="D5"/>
    </sheetView>
  </sheetViews>
  <sheetFormatPr defaultColWidth="8.85546875" defaultRowHeight="11.25"/>
  <cols>
    <col min="1" max="1" width="9.7109375" style="1" customWidth="1"/>
    <col min="2" max="2" width="49.7109375" style="1" customWidth="1"/>
    <col min="3" max="3" width="21.8554687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F3" s="67" t="s">
        <v>113</v>
      </c>
      <c r="G3" s="67" t="s">
        <v>38</v>
      </c>
      <c r="I3" s="67" t="s">
        <v>113</v>
      </c>
      <c r="J3" s="67" t="s">
        <v>38</v>
      </c>
      <c r="L3" s="67" t="s">
        <v>113</v>
      </c>
      <c r="M3" s="67" t="s">
        <v>38</v>
      </c>
      <c r="O3" s="67" t="s">
        <v>113</v>
      </c>
      <c r="P3" s="67" t="s">
        <v>38</v>
      </c>
    </row>
    <row r="4" spans="1:17" ht="30" customHeight="1" thickBot="1">
      <c r="A4" s="92" t="s">
        <v>96</v>
      </c>
      <c r="B4" s="93" t="s">
        <v>962</v>
      </c>
      <c r="C4" s="94"/>
      <c r="D4" s="231"/>
      <c r="F4" s="74"/>
      <c r="G4" s="73"/>
      <c r="H4" s="11"/>
      <c r="I4" s="367"/>
      <c r="J4" s="368"/>
      <c r="L4" s="367"/>
      <c r="M4" s="368"/>
      <c r="O4" s="367"/>
      <c r="P4" s="368"/>
    </row>
    <row r="5" spans="1:17" ht="15" customHeight="1">
      <c r="A5" s="115"/>
      <c r="B5" s="125"/>
      <c r="C5" s="128"/>
      <c r="D5" s="267"/>
      <c r="F5" s="216"/>
      <c r="G5" s="216"/>
      <c r="H5" s="11"/>
      <c r="I5" s="216"/>
      <c r="J5" s="216"/>
      <c r="K5" s="18"/>
      <c r="L5" s="216"/>
      <c r="M5" s="216"/>
      <c r="N5" s="18"/>
      <c r="O5" s="216"/>
      <c r="P5" s="216"/>
    </row>
    <row r="6" spans="1:17" s="18" customFormat="1" ht="45" customHeight="1">
      <c r="A6" s="75" t="s">
        <v>963</v>
      </c>
      <c r="B6" s="126" t="s">
        <v>685</v>
      </c>
      <c r="C6" s="58"/>
      <c r="D6" s="269"/>
      <c r="F6" s="55"/>
      <c r="G6" s="15"/>
      <c r="H6" s="16"/>
      <c r="I6" s="55"/>
      <c r="J6" s="15"/>
      <c r="L6" s="55"/>
      <c r="M6" s="15"/>
      <c r="O6" s="55"/>
      <c r="P6" s="15"/>
    </row>
    <row r="7" spans="1:17" s="18" customFormat="1" ht="15" customHeight="1">
      <c r="A7" s="75"/>
      <c r="B7" s="42" t="s">
        <v>686</v>
      </c>
      <c r="C7" s="58" t="s">
        <v>121</v>
      </c>
      <c r="D7" s="269"/>
      <c r="F7" s="55">
        <v>6</v>
      </c>
      <c r="G7" s="15">
        <f t="shared" ref="G7:G8" si="0">SUM(F7*$D7)</f>
        <v>0</v>
      </c>
      <c r="H7" s="16"/>
      <c r="I7" s="55">
        <v>0</v>
      </c>
      <c r="J7" s="15">
        <f t="shared" ref="J7:J8" si="1">SUM(I7*$D7)</f>
        <v>0</v>
      </c>
      <c r="L7" s="55">
        <v>0</v>
      </c>
      <c r="M7" s="15">
        <f t="shared" ref="M7:M8" si="2">SUM(L7*$D7)</f>
        <v>0</v>
      </c>
      <c r="O7" s="55">
        <f>SUM(F7,I7,L7)</f>
        <v>6</v>
      </c>
      <c r="P7" s="15">
        <f t="shared" ref="P7:P8" si="3">SUM(O7*$D7)</f>
        <v>0</v>
      </c>
    </row>
    <row r="8" spans="1:17" s="18" customFormat="1" ht="15" customHeight="1">
      <c r="A8" s="75"/>
      <c r="B8" s="42" t="s">
        <v>687</v>
      </c>
      <c r="C8" s="58" t="s">
        <v>121</v>
      </c>
      <c r="D8" s="269"/>
      <c r="F8" s="55">
        <v>0</v>
      </c>
      <c r="G8" s="15">
        <f t="shared" si="0"/>
        <v>0</v>
      </c>
      <c r="H8" s="16"/>
      <c r="I8" s="55">
        <v>9</v>
      </c>
      <c r="J8" s="15">
        <f t="shared" si="1"/>
        <v>0</v>
      </c>
      <c r="L8" s="55">
        <v>51</v>
      </c>
      <c r="M8" s="15">
        <f t="shared" si="2"/>
        <v>0</v>
      </c>
      <c r="O8" s="55">
        <f>SUM(F8,I8,L8)</f>
        <v>60</v>
      </c>
      <c r="P8" s="15">
        <f t="shared" si="3"/>
        <v>0</v>
      </c>
    </row>
    <row r="9" spans="1:17" s="18" customFormat="1" ht="60" customHeight="1">
      <c r="A9" s="75" t="s">
        <v>964</v>
      </c>
      <c r="B9" s="126" t="s">
        <v>689</v>
      </c>
      <c r="C9" s="58"/>
      <c r="D9" s="269"/>
      <c r="F9" s="55"/>
      <c r="G9" s="15"/>
      <c r="H9" s="11"/>
      <c r="I9" s="55"/>
      <c r="J9" s="15"/>
      <c r="L9" s="55"/>
      <c r="M9" s="15"/>
      <c r="O9" s="55"/>
      <c r="P9" s="15"/>
    </row>
    <row r="10" spans="1:17" s="18" customFormat="1" ht="15" customHeight="1">
      <c r="A10" s="75"/>
      <c r="B10" s="42" t="s">
        <v>686</v>
      </c>
      <c r="C10" s="58" t="s">
        <v>690</v>
      </c>
      <c r="D10" s="269"/>
      <c r="F10" s="55">
        <v>18</v>
      </c>
      <c r="G10" s="15">
        <f t="shared" ref="G10:G11" si="4">SUM(F10*$D10)</f>
        <v>0</v>
      </c>
      <c r="H10" s="11"/>
      <c r="I10" s="55">
        <v>0</v>
      </c>
      <c r="J10" s="15">
        <f t="shared" ref="J10:J11" si="5">SUM(I10*$D10)</f>
        <v>0</v>
      </c>
      <c r="L10" s="55">
        <v>0</v>
      </c>
      <c r="M10" s="15">
        <f t="shared" ref="M10:M11" si="6">SUM(L10*$D10)</f>
        <v>0</v>
      </c>
      <c r="O10" s="55">
        <f>SUM(F10,I10,L10)</f>
        <v>18</v>
      </c>
      <c r="P10" s="15">
        <f t="shared" ref="P10:P11" si="7">SUM(O10*$D10)</f>
        <v>0</v>
      </c>
    </row>
    <row r="11" spans="1:17" s="18" customFormat="1" ht="15" customHeight="1">
      <c r="A11" s="75"/>
      <c r="B11" s="42" t="s">
        <v>687</v>
      </c>
      <c r="C11" s="58" t="s">
        <v>690</v>
      </c>
      <c r="D11" s="269"/>
      <c r="F11" s="55">
        <v>0</v>
      </c>
      <c r="G11" s="15">
        <f t="shared" si="4"/>
        <v>0</v>
      </c>
      <c r="H11" s="11"/>
      <c r="I11" s="55">
        <v>27</v>
      </c>
      <c r="J11" s="15">
        <f t="shared" si="5"/>
        <v>0</v>
      </c>
      <c r="L11" s="55">
        <v>153</v>
      </c>
      <c r="M11" s="15">
        <f t="shared" si="6"/>
        <v>0</v>
      </c>
      <c r="O11" s="55">
        <f>SUM(F11,I11,L11)</f>
        <v>180</v>
      </c>
      <c r="P11" s="15">
        <f t="shared" si="7"/>
        <v>0</v>
      </c>
    </row>
    <row r="12" spans="1:17" s="18" customFormat="1" ht="60" customHeight="1">
      <c r="A12" s="75" t="s">
        <v>965</v>
      </c>
      <c r="B12" s="126" t="s">
        <v>692</v>
      </c>
      <c r="C12" s="58"/>
      <c r="D12" s="269"/>
      <c r="F12" s="55"/>
      <c r="G12" s="15"/>
      <c r="H12" s="16"/>
      <c r="I12" s="55"/>
      <c r="J12" s="15"/>
      <c r="L12" s="55"/>
      <c r="M12" s="15"/>
      <c r="O12" s="55"/>
      <c r="P12" s="15"/>
    </row>
    <row r="13" spans="1:17" s="18" customFormat="1" ht="15" customHeight="1">
      <c r="A13" s="75"/>
      <c r="B13" s="42" t="s">
        <v>686</v>
      </c>
      <c r="C13" s="58" t="s">
        <v>693</v>
      </c>
      <c r="D13" s="269"/>
      <c r="F13" s="55">
        <v>54</v>
      </c>
      <c r="G13" s="15">
        <f t="shared" ref="G13:G17" si="8">SUM(F13*$D13)</f>
        <v>0</v>
      </c>
      <c r="H13" s="16"/>
      <c r="I13" s="55">
        <v>0</v>
      </c>
      <c r="J13" s="15">
        <f t="shared" ref="J13:J17" si="9">SUM(I13*$D13)</f>
        <v>0</v>
      </c>
      <c r="L13" s="55">
        <v>0</v>
      </c>
      <c r="M13" s="15">
        <f t="shared" ref="M13:M17" si="10">SUM(L13*$D13)</f>
        <v>0</v>
      </c>
      <c r="O13" s="55">
        <f>SUM(F13,I13,L13)</f>
        <v>54</v>
      </c>
      <c r="P13" s="15">
        <f t="shared" ref="P13:P17" si="11">SUM(O13*$D13)</f>
        <v>0</v>
      </c>
    </row>
    <row r="14" spans="1:17" s="18" customFormat="1" ht="15" customHeight="1">
      <c r="A14" s="75"/>
      <c r="B14" s="42" t="s">
        <v>687</v>
      </c>
      <c r="C14" s="58" t="s">
        <v>693</v>
      </c>
      <c r="D14" s="289"/>
      <c r="F14" s="55">
        <v>0</v>
      </c>
      <c r="G14" s="15">
        <f t="shared" si="8"/>
        <v>0</v>
      </c>
      <c r="H14" s="16"/>
      <c r="I14" s="55">
        <v>81</v>
      </c>
      <c r="J14" s="15">
        <f t="shared" si="9"/>
        <v>0</v>
      </c>
      <c r="L14" s="55">
        <v>459</v>
      </c>
      <c r="M14" s="15">
        <f t="shared" si="10"/>
        <v>0</v>
      </c>
      <c r="O14" s="55">
        <f>SUM(F14,I14,L14)</f>
        <v>540</v>
      </c>
      <c r="P14" s="15">
        <f t="shared" si="11"/>
        <v>0</v>
      </c>
    </row>
    <row r="15" spans="1:17" s="18" customFormat="1" ht="39.950000000000003" customHeight="1">
      <c r="A15" s="75" t="s">
        <v>966</v>
      </c>
      <c r="B15" s="126" t="s">
        <v>696</v>
      </c>
      <c r="C15" s="58" t="s">
        <v>121</v>
      </c>
      <c r="D15" s="269"/>
      <c r="F15" s="55">
        <v>6</v>
      </c>
      <c r="G15" s="15">
        <f t="shared" si="8"/>
        <v>0</v>
      </c>
      <c r="H15" s="16"/>
      <c r="I15" s="55">
        <v>9</v>
      </c>
      <c r="J15" s="15">
        <f t="shared" si="9"/>
        <v>0</v>
      </c>
      <c r="L15" s="55">
        <v>51</v>
      </c>
      <c r="M15" s="15">
        <f t="shared" si="10"/>
        <v>0</v>
      </c>
      <c r="O15" s="55">
        <f>SUM(F15,I15,L15)</f>
        <v>66</v>
      </c>
      <c r="P15" s="15">
        <f t="shared" si="11"/>
        <v>0</v>
      </c>
    </row>
    <row r="16" spans="1:17" s="18" customFormat="1" ht="39.950000000000003" customHeight="1">
      <c r="A16" s="75" t="s">
        <v>967</v>
      </c>
      <c r="B16" s="126" t="s">
        <v>698</v>
      </c>
      <c r="C16" s="58" t="s">
        <v>690</v>
      </c>
      <c r="D16" s="269"/>
      <c r="F16" s="55">
        <v>18</v>
      </c>
      <c r="G16" s="15">
        <f t="shared" si="8"/>
        <v>0</v>
      </c>
      <c r="H16" s="16"/>
      <c r="I16" s="55">
        <v>27</v>
      </c>
      <c r="J16" s="15">
        <f t="shared" si="9"/>
        <v>0</v>
      </c>
      <c r="L16" s="55">
        <v>153</v>
      </c>
      <c r="M16" s="15">
        <f t="shared" si="10"/>
        <v>0</v>
      </c>
      <c r="O16" s="55">
        <f>SUM(F16,I16,L16)</f>
        <v>198</v>
      </c>
      <c r="P16" s="15">
        <f t="shared" si="11"/>
        <v>0</v>
      </c>
    </row>
    <row r="17" spans="1:16" s="18" customFormat="1" ht="50.1" customHeight="1">
      <c r="A17" s="75" t="s">
        <v>968</v>
      </c>
      <c r="B17" s="126" t="s">
        <v>969</v>
      </c>
      <c r="C17" s="58" t="s">
        <v>693</v>
      </c>
      <c r="D17" s="269"/>
      <c r="F17" s="55">
        <v>54</v>
      </c>
      <c r="G17" s="15">
        <f t="shared" si="8"/>
        <v>0</v>
      </c>
      <c r="H17" s="16"/>
      <c r="I17" s="55">
        <v>81</v>
      </c>
      <c r="J17" s="15">
        <f t="shared" si="9"/>
        <v>0</v>
      </c>
      <c r="L17" s="55">
        <v>459</v>
      </c>
      <c r="M17" s="15">
        <f t="shared" si="10"/>
        <v>0</v>
      </c>
      <c r="O17" s="55">
        <f>SUM(F17,I17,L17)</f>
        <v>594</v>
      </c>
      <c r="P17" s="15">
        <f t="shared" si="11"/>
        <v>0</v>
      </c>
    </row>
    <row r="18" spans="1:16" s="18" customFormat="1" ht="15" customHeight="1" thickBot="1">
      <c r="A18" s="76"/>
      <c r="B18" s="127"/>
      <c r="C18" s="82"/>
      <c r="D18" s="272"/>
      <c r="F18" s="56"/>
      <c r="G18" s="15"/>
      <c r="H18" s="16"/>
      <c r="I18" s="56"/>
      <c r="J18" s="15"/>
      <c r="L18" s="56"/>
      <c r="M18" s="15"/>
      <c r="O18" s="56"/>
      <c r="P18" s="15"/>
    </row>
    <row r="19" spans="1:16" ht="27" customHeight="1" thickBot="1">
      <c r="A19" s="348" t="s">
        <v>970</v>
      </c>
      <c r="B19" s="347"/>
      <c r="C19" s="347"/>
      <c r="D19" s="349"/>
      <c r="F19" s="383"/>
      <c r="G19" s="372">
        <f>SUM(G5:G18)</f>
        <v>0</v>
      </c>
      <c r="H19" s="27"/>
      <c r="I19" s="383"/>
      <c r="J19" s="372">
        <f>SUM(J5:J18)</f>
        <v>0</v>
      </c>
      <c r="L19" s="383"/>
      <c r="M19" s="372">
        <f>SUM(M5:M18)</f>
        <v>0</v>
      </c>
      <c r="O19" s="383"/>
      <c r="P19" s="372">
        <f>SUM(P5:P18)</f>
        <v>0</v>
      </c>
    </row>
    <row r="20" spans="1:16">
      <c r="F20" s="36"/>
      <c r="G20" s="23"/>
    </row>
    <row r="21" spans="1:16">
      <c r="F21" s="36"/>
      <c r="G21" s="23"/>
    </row>
    <row r="22" spans="1:16">
      <c r="F22" s="36"/>
      <c r="G22" s="23"/>
    </row>
    <row r="23" spans="1:16">
      <c r="F23" s="36"/>
      <c r="G23" s="23"/>
    </row>
    <row r="24" spans="1:16">
      <c r="F24" s="36"/>
      <c r="G24" s="23"/>
    </row>
    <row r="25" spans="1:16">
      <c r="F25" s="36"/>
      <c r="G25" s="23"/>
    </row>
    <row r="26" spans="1:16">
      <c r="F26" s="36"/>
      <c r="G26" s="23"/>
    </row>
  </sheetData>
  <sheetProtection selectLockedCells="1"/>
  <mergeCells count="8">
    <mergeCell ref="O2:P2"/>
    <mergeCell ref="I2:J2"/>
    <mergeCell ref="A19:D19"/>
    <mergeCell ref="F2:G2"/>
    <mergeCell ref="L2:M2"/>
    <mergeCell ref="A2:A3"/>
    <mergeCell ref="B2:B3"/>
    <mergeCell ref="C2:C3"/>
  </mergeCells>
  <printOptions gridLines="1"/>
  <pageMargins left="0.70866141732283505" right="0.70866141732283505" top="0.74803149606299202" bottom="0.74803149606299202" header="0.118110236220472" footer="0.118110236220472"/>
  <pageSetup paperSize="9" scale="55"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7">
    <tabColor rgb="FF99CC00"/>
  </sheetPr>
  <dimension ref="A1:S57"/>
  <sheetViews>
    <sheetView zoomScale="80" zoomScaleNormal="80" zoomScalePageLayoutView="80" workbookViewId="0">
      <pane ySplit="3" topLeftCell="A44" activePane="bottomLeft" state="frozen"/>
      <selection pane="bottomLeft" activeCell="D5" sqref="D5"/>
    </sheetView>
  </sheetViews>
  <sheetFormatPr defaultColWidth="8.85546875" defaultRowHeight="11.25"/>
  <cols>
    <col min="1" max="1" width="9.7109375" style="1" customWidth="1"/>
    <col min="2" max="2" width="49.7109375" style="1" customWidth="1"/>
    <col min="3" max="3" width="18.2851562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8" width="13.42578125" style="1" bestFit="1" customWidth="1"/>
    <col min="19" max="19" width="10.85546875" style="1" bestFit="1" customWidth="1"/>
    <col min="20" max="16384" width="8.85546875" style="1"/>
  </cols>
  <sheetData>
    <row r="1" spans="1:19" ht="20.100000000000001" customHeight="1" thickBot="1">
      <c r="F1" s="66"/>
      <c r="G1" s="195">
        <v>12</v>
      </c>
      <c r="H1" s="3"/>
      <c r="I1" s="195"/>
      <c r="J1" s="195">
        <v>9</v>
      </c>
      <c r="K1" s="195"/>
      <c r="L1" s="3"/>
      <c r="M1" s="195">
        <v>51</v>
      </c>
      <c r="N1" s="9"/>
      <c r="P1" s="195">
        <v>72</v>
      </c>
    </row>
    <row r="2" spans="1:19"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9" ht="27" customHeight="1" thickBot="1">
      <c r="A3" s="360"/>
      <c r="B3" s="361"/>
      <c r="C3" s="360"/>
      <c r="D3" s="362" t="s">
        <v>112</v>
      </c>
      <c r="F3" s="67" t="s">
        <v>113</v>
      </c>
      <c r="G3" s="67" t="s">
        <v>38</v>
      </c>
      <c r="I3" s="67" t="s">
        <v>113</v>
      </c>
      <c r="J3" s="67" t="s">
        <v>38</v>
      </c>
      <c r="L3" s="67" t="s">
        <v>113</v>
      </c>
      <c r="M3" s="67" t="s">
        <v>38</v>
      </c>
      <c r="O3" s="67" t="s">
        <v>113</v>
      </c>
      <c r="P3" s="67" t="s">
        <v>38</v>
      </c>
    </row>
    <row r="4" spans="1:19" ht="30" customHeight="1" thickBot="1">
      <c r="A4" s="92" t="s">
        <v>98</v>
      </c>
      <c r="B4" s="93" t="s">
        <v>971</v>
      </c>
      <c r="C4" s="94"/>
      <c r="D4" s="231"/>
      <c r="F4" s="74"/>
      <c r="G4" s="73"/>
      <c r="H4" s="11"/>
      <c r="I4" s="367"/>
      <c r="J4" s="368"/>
      <c r="L4" s="367"/>
      <c r="M4" s="368"/>
      <c r="O4" s="367"/>
      <c r="P4" s="368"/>
    </row>
    <row r="5" spans="1:19" s="18" customFormat="1" ht="15" customHeight="1">
      <c r="A5" s="84"/>
      <c r="B5" s="83"/>
      <c r="C5" s="49"/>
      <c r="D5" s="267"/>
      <c r="F5" s="216"/>
      <c r="G5" s="216"/>
      <c r="H5" s="11"/>
      <c r="I5" s="216"/>
      <c r="J5" s="216"/>
      <c r="L5" s="216"/>
      <c r="M5" s="216"/>
      <c r="O5" s="216"/>
      <c r="P5" s="216"/>
    </row>
    <row r="6" spans="1:19" s="18" customFormat="1" ht="15" customHeight="1">
      <c r="A6" s="22" t="s">
        <v>972</v>
      </c>
      <c r="B6" s="29" t="s">
        <v>973</v>
      </c>
      <c r="C6" s="58"/>
      <c r="D6" s="269"/>
      <c r="F6" s="217"/>
      <c r="G6" s="380"/>
      <c r="I6" s="217"/>
      <c r="J6" s="380"/>
      <c r="L6" s="217"/>
      <c r="M6" s="380"/>
      <c r="O6" s="217"/>
      <c r="P6" s="380"/>
    </row>
    <row r="7" spans="1:19" s="18" customFormat="1" ht="30" customHeight="1">
      <c r="A7" s="24"/>
      <c r="B7" s="30" t="s">
        <v>974</v>
      </c>
      <c r="C7" s="58" t="s">
        <v>198</v>
      </c>
      <c r="D7" s="269"/>
      <c r="F7" s="55">
        <v>10</v>
      </c>
      <c r="G7" s="15">
        <f t="shared" ref="G7:G15" si="0">SUM(F7*$D7)</f>
        <v>0</v>
      </c>
      <c r="I7" s="55">
        <v>5</v>
      </c>
      <c r="J7" s="15">
        <f t="shared" ref="J7:J15" si="1">SUM(I7*$D7)</f>
        <v>0</v>
      </c>
      <c r="L7" s="55">
        <v>2</v>
      </c>
      <c r="M7" s="15">
        <f t="shared" ref="M7:M15" si="2">SUM(L7*$D7)</f>
        <v>0</v>
      </c>
      <c r="O7" s="55">
        <f>SUM(F7,I7,L7)</f>
        <v>17</v>
      </c>
      <c r="P7" s="15">
        <f t="shared" ref="P7:P15" si="3">SUM(O7*$D7)</f>
        <v>0</v>
      </c>
      <c r="R7" s="124"/>
      <c r="S7" s="124"/>
    </row>
    <row r="8" spans="1:19" s="18" customFormat="1" ht="30" customHeight="1">
      <c r="A8" s="24"/>
      <c r="B8" s="30" t="s">
        <v>975</v>
      </c>
      <c r="C8" s="58" t="s">
        <v>198</v>
      </c>
      <c r="D8" s="269"/>
      <c r="F8" s="55">
        <v>5</v>
      </c>
      <c r="G8" s="15">
        <f t="shared" si="0"/>
        <v>0</v>
      </c>
      <c r="I8" s="55">
        <v>5</v>
      </c>
      <c r="J8" s="15">
        <f t="shared" si="1"/>
        <v>0</v>
      </c>
      <c r="L8" s="55">
        <v>2</v>
      </c>
      <c r="M8" s="15">
        <f t="shared" si="2"/>
        <v>0</v>
      </c>
      <c r="O8" s="55">
        <f t="shared" ref="O8:O15" si="4">SUM(F8,I8,L8)</f>
        <v>12</v>
      </c>
      <c r="P8" s="15">
        <f t="shared" si="3"/>
        <v>0</v>
      </c>
      <c r="R8" s="124"/>
      <c r="S8" s="124"/>
    </row>
    <row r="9" spans="1:19" s="18" customFormat="1" ht="30" customHeight="1">
      <c r="A9" s="24"/>
      <c r="B9" s="30" t="s">
        <v>976</v>
      </c>
      <c r="C9" s="58" t="s">
        <v>198</v>
      </c>
      <c r="D9" s="269"/>
      <c r="F9" s="55">
        <v>5</v>
      </c>
      <c r="G9" s="15">
        <f t="shared" si="0"/>
        <v>0</v>
      </c>
      <c r="I9" s="55">
        <v>5</v>
      </c>
      <c r="J9" s="15">
        <f t="shared" si="1"/>
        <v>0</v>
      </c>
      <c r="L9" s="55">
        <v>2</v>
      </c>
      <c r="M9" s="15">
        <f t="shared" si="2"/>
        <v>0</v>
      </c>
      <c r="O9" s="55">
        <f t="shared" si="4"/>
        <v>12</v>
      </c>
      <c r="P9" s="15">
        <f t="shared" si="3"/>
        <v>0</v>
      </c>
      <c r="R9" s="124"/>
      <c r="S9" s="124"/>
    </row>
    <row r="10" spans="1:19" s="18" customFormat="1" ht="30" customHeight="1">
      <c r="A10" s="24"/>
      <c r="B10" s="30" t="s">
        <v>977</v>
      </c>
      <c r="C10" s="58" t="s">
        <v>198</v>
      </c>
      <c r="D10" s="269"/>
      <c r="F10" s="55">
        <v>5</v>
      </c>
      <c r="G10" s="15">
        <f t="shared" si="0"/>
        <v>0</v>
      </c>
      <c r="I10" s="55">
        <v>5</v>
      </c>
      <c r="J10" s="15">
        <f t="shared" si="1"/>
        <v>0</v>
      </c>
      <c r="L10" s="55">
        <v>2</v>
      </c>
      <c r="M10" s="15">
        <f t="shared" si="2"/>
        <v>0</v>
      </c>
      <c r="O10" s="55">
        <f t="shared" si="4"/>
        <v>12</v>
      </c>
      <c r="P10" s="15">
        <f t="shared" si="3"/>
        <v>0</v>
      </c>
      <c r="R10" s="124"/>
      <c r="S10" s="124"/>
    </row>
    <row r="11" spans="1:19" s="18" customFormat="1" ht="30" customHeight="1">
      <c r="A11" s="24"/>
      <c r="B11" s="30" t="s">
        <v>978</v>
      </c>
      <c r="C11" s="58" t="s">
        <v>198</v>
      </c>
      <c r="D11" s="269"/>
      <c r="F11" s="55">
        <v>5</v>
      </c>
      <c r="G11" s="15">
        <f t="shared" si="0"/>
        <v>0</v>
      </c>
      <c r="I11" s="55">
        <v>5</v>
      </c>
      <c r="J11" s="15">
        <f t="shared" si="1"/>
        <v>0</v>
      </c>
      <c r="L11" s="55">
        <v>2</v>
      </c>
      <c r="M11" s="15">
        <f t="shared" si="2"/>
        <v>0</v>
      </c>
      <c r="O11" s="55">
        <f t="shared" si="4"/>
        <v>12</v>
      </c>
      <c r="P11" s="15">
        <f t="shared" si="3"/>
        <v>0</v>
      </c>
      <c r="R11" s="124"/>
      <c r="S11" s="124"/>
    </row>
    <row r="12" spans="1:19" s="18" customFormat="1" ht="30" customHeight="1">
      <c r="A12" s="24"/>
      <c r="B12" s="30" t="s">
        <v>979</v>
      </c>
      <c r="C12" s="58" t="s">
        <v>198</v>
      </c>
      <c r="D12" s="269"/>
      <c r="F12" s="55">
        <v>5</v>
      </c>
      <c r="G12" s="15">
        <f t="shared" si="0"/>
        <v>0</v>
      </c>
      <c r="I12" s="55">
        <v>5</v>
      </c>
      <c r="J12" s="15">
        <f t="shared" si="1"/>
        <v>0</v>
      </c>
      <c r="L12" s="55">
        <v>2</v>
      </c>
      <c r="M12" s="15">
        <f t="shared" si="2"/>
        <v>0</v>
      </c>
      <c r="O12" s="55">
        <f t="shared" si="4"/>
        <v>12</v>
      </c>
      <c r="P12" s="15">
        <f t="shared" si="3"/>
        <v>0</v>
      </c>
      <c r="R12" s="124"/>
      <c r="S12" s="124"/>
    </row>
    <row r="13" spans="1:19" s="18" customFormat="1" ht="30" customHeight="1">
      <c r="A13" s="24"/>
      <c r="B13" s="30" t="s">
        <v>980</v>
      </c>
      <c r="C13" s="58" t="s">
        <v>198</v>
      </c>
      <c r="D13" s="269"/>
      <c r="F13" s="55">
        <v>5</v>
      </c>
      <c r="G13" s="15">
        <f t="shared" si="0"/>
        <v>0</v>
      </c>
      <c r="I13" s="55">
        <v>5</v>
      </c>
      <c r="J13" s="15">
        <f t="shared" si="1"/>
        <v>0</v>
      </c>
      <c r="L13" s="55">
        <v>2</v>
      </c>
      <c r="M13" s="15">
        <f t="shared" si="2"/>
        <v>0</v>
      </c>
      <c r="O13" s="55">
        <f t="shared" si="4"/>
        <v>12</v>
      </c>
      <c r="P13" s="15">
        <f t="shared" si="3"/>
        <v>0</v>
      </c>
      <c r="R13" s="124"/>
      <c r="S13" s="124"/>
    </row>
    <row r="14" spans="1:19" s="18" customFormat="1" ht="30" customHeight="1">
      <c r="A14" s="24"/>
      <c r="B14" s="30" t="s">
        <v>981</v>
      </c>
      <c r="C14" s="58" t="s">
        <v>198</v>
      </c>
      <c r="D14" s="269"/>
      <c r="F14" s="55">
        <v>5</v>
      </c>
      <c r="G14" s="15">
        <f t="shared" si="0"/>
        <v>0</v>
      </c>
      <c r="I14" s="55">
        <v>5</v>
      </c>
      <c r="J14" s="15">
        <f t="shared" si="1"/>
        <v>0</v>
      </c>
      <c r="L14" s="55">
        <v>2</v>
      </c>
      <c r="M14" s="15">
        <f t="shared" si="2"/>
        <v>0</v>
      </c>
      <c r="O14" s="55">
        <f t="shared" si="4"/>
        <v>12</v>
      </c>
      <c r="P14" s="15">
        <f t="shared" si="3"/>
        <v>0</v>
      </c>
      <c r="R14" s="124"/>
      <c r="S14" s="124"/>
    </row>
    <row r="15" spans="1:19" s="18" customFormat="1" ht="30" customHeight="1">
      <c r="A15" s="24"/>
      <c r="B15" s="30" t="s">
        <v>982</v>
      </c>
      <c r="C15" s="58" t="s">
        <v>198</v>
      </c>
      <c r="D15" s="269"/>
      <c r="F15" s="55">
        <v>1950</v>
      </c>
      <c r="G15" s="15">
        <f t="shared" si="0"/>
        <v>0</v>
      </c>
      <c r="I15" s="55">
        <v>2925</v>
      </c>
      <c r="J15" s="15">
        <f t="shared" si="1"/>
        <v>0</v>
      </c>
      <c r="L15" s="55">
        <v>16575</v>
      </c>
      <c r="M15" s="15">
        <f t="shared" si="2"/>
        <v>0</v>
      </c>
      <c r="O15" s="55">
        <f t="shared" si="4"/>
        <v>21450</v>
      </c>
      <c r="P15" s="15">
        <f t="shared" si="3"/>
        <v>0</v>
      </c>
      <c r="R15" s="124"/>
      <c r="S15" s="124"/>
    </row>
    <row r="16" spans="1:19" s="18" customFormat="1" ht="30" customHeight="1">
      <c r="A16" s="24"/>
      <c r="B16" s="44" t="s">
        <v>983</v>
      </c>
      <c r="C16" s="58"/>
      <c r="D16" s="269"/>
      <c r="E16" s="32"/>
      <c r="F16" s="404"/>
      <c r="G16" s="381"/>
      <c r="H16" s="32"/>
      <c r="I16" s="404"/>
      <c r="J16" s="381"/>
      <c r="L16" s="404"/>
      <c r="M16" s="381"/>
      <c r="O16" s="404"/>
      <c r="P16" s="381"/>
      <c r="R16" s="124"/>
      <c r="S16" s="124"/>
    </row>
    <row r="17" spans="1:19" s="18" customFormat="1" ht="15" customHeight="1">
      <c r="A17" s="22" t="s">
        <v>984</v>
      </c>
      <c r="B17" s="29" t="s">
        <v>985</v>
      </c>
      <c r="C17" s="58"/>
      <c r="D17" s="269"/>
      <c r="E17" s="32"/>
      <c r="F17" s="381"/>
      <c r="G17" s="381"/>
      <c r="H17" s="32"/>
      <c r="I17" s="381"/>
      <c r="J17" s="381"/>
      <c r="L17" s="381"/>
      <c r="M17" s="381"/>
      <c r="O17" s="381"/>
      <c r="P17" s="381"/>
      <c r="R17" s="124"/>
      <c r="S17" s="124"/>
    </row>
    <row r="18" spans="1:19" s="18" customFormat="1" ht="15" customHeight="1">
      <c r="A18" s="24"/>
      <c r="B18" s="44" t="s">
        <v>986</v>
      </c>
      <c r="C18" s="58" t="s">
        <v>987</v>
      </c>
      <c r="D18" s="269"/>
      <c r="F18" s="55">
        <v>4500</v>
      </c>
      <c r="G18" s="15">
        <f t="shared" ref="G18:G23" si="5">SUM(F18*$D18)</f>
        <v>0</v>
      </c>
      <c r="I18" s="55">
        <v>6750</v>
      </c>
      <c r="J18" s="15">
        <f t="shared" ref="J18:J27" si="6">SUM(I18*$D18)</f>
        <v>0</v>
      </c>
      <c r="L18" s="55">
        <v>38250</v>
      </c>
      <c r="M18" s="15">
        <f t="shared" ref="M18:M27" si="7">SUM(L18*$D18)</f>
        <v>0</v>
      </c>
      <c r="O18" s="55">
        <f t="shared" ref="O18:O20" si="8">SUM(F18,I18,L18)</f>
        <v>49500</v>
      </c>
      <c r="P18" s="15">
        <f t="shared" ref="P18:P27" si="9">SUM(O18*$D18)</f>
        <v>0</v>
      </c>
      <c r="R18" s="124"/>
      <c r="S18" s="124"/>
    </row>
    <row r="19" spans="1:19" s="18" customFormat="1" ht="15" customHeight="1">
      <c r="A19" s="24"/>
      <c r="B19" s="44" t="s">
        <v>988</v>
      </c>
      <c r="C19" s="58" t="s">
        <v>987</v>
      </c>
      <c r="D19" s="269"/>
      <c r="F19" s="55">
        <v>4500</v>
      </c>
      <c r="G19" s="15">
        <f t="shared" si="5"/>
        <v>0</v>
      </c>
      <c r="I19" s="55">
        <v>6750</v>
      </c>
      <c r="J19" s="15">
        <f t="shared" si="6"/>
        <v>0</v>
      </c>
      <c r="L19" s="55">
        <v>38250</v>
      </c>
      <c r="M19" s="15">
        <f t="shared" si="7"/>
        <v>0</v>
      </c>
      <c r="O19" s="55">
        <f t="shared" si="8"/>
        <v>49500</v>
      </c>
      <c r="P19" s="15">
        <f t="shared" si="9"/>
        <v>0</v>
      </c>
      <c r="R19" s="124"/>
      <c r="S19" s="124"/>
    </row>
    <row r="20" spans="1:19" s="18" customFormat="1" ht="15" customHeight="1">
      <c r="A20" s="24"/>
      <c r="B20" s="44" t="s">
        <v>989</v>
      </c>
      <c r="C20" s="58" t="s">
        <v>987</v>
      </c>
      <c r="D20" s="269"/>
      <c r="F20" s="55">
        <v>4500</v>
      </c>
      <c r="G20" s="15">
        <f t="shared" si="5"/>
        <v>0</v>
      </c>
      <c r="I20" s="55">
        <v>6750</v>
      </c>
      <c r="J20" s="15">
        <f t="shared" si="6"/>
        <v>0</v>
      </c>
      <c r="L20" s="55">
        <v>38250</v>
      </c>
      <c r="M20" s="15">
        <f t="shared" si="7"/>
        <v>0</v>
      </c>
      <c r="O20" s="55">
        <f t="shared" si="8"/>
        <v>49500</v>
      </c>
      <c r="P20" s="15">
        <f t="shared" si="9"/>
        <v>0</v>
      </c>
      <c r="R20" s="124"/>
      <c r="S20" s="124"/>
    </row>
    <row r="21" spans="1:19" s="18" customFormat="1" ht="15" customHeight="1">
      <c r="A21" s="24"/>
      <c r="B21" s="42" t="s">
        <v>990</v>
      </c>
      <c r="C21" s="58"/>
      <c r="D21" s="303">
        <v>1</v>
      </c>
      <c r="F21" s="55">
        <v>0</v>
      </c>
      <c r="G21" s="15">
        <f t="shared" si="5"/>
        <v>0</v>
      </c>
      <c r="I21" s="55"/>
      <c r="J21" s="15">
        <f t="shared" si="6"/>
        <v>0</v>
      </c>
      <c r="L21" s="55"/>
      <c r="M21" s="15">
        <f t="shared" si="7"/>
        <v>0</v>
      </c>
      <c r="O21" s="55"/>
      <c r="P21" s="15">
        <f t="shared" si="9"/>
        <v>0</v>
      </c>
      <c r="R21" s="124"/>
      <c r="S21" s="124"/>
    </row>
    <row r="22" spans="1:19" s="18" customFormat="1" ht="15" customHeight="1">
      <c r="A22" s="24"/>
      <c r="B22" s="42" t="s">
        <v>991</v>
      </c>
      <c r="C22" s="58"/>
      <c r="D22" s="303">
        <v>0.7</v>
      </c>
      <c r="F22" s="55">
        <v>0</v>
      </c>
      <c r="G22" s="15">
        <f t="shared" si="5"/>
        <v>0</v>
      </c>
      <c r="I22" s="55"/>
      <c r="J22" s="15">
        <f t="shared" si="6"/>
        <v>0</v>
      </c>
      <c r="L22" s="55"/>
      <c r="M22" s="15">
        <f t="shared" si="7"/>
        <v>0</v>
      </c>
      <c r="O22" s="55"/>
      <c r="P22" s="15">
        <f t="shared" si="9"/>
        <v>0</v>
      </c>
      <c r="R22" s="124"/>
      <c r="S22" s="124"/>
    </row>
    <row r="23" spans="1:19" s="18" customFormat="1" ht="15" customHeight="1">
      <c r="A23" s="24"/>
      <c r="B23" s="42" t="s">
        <v>992</v>
      </c>
      <c r="C23" s="58"/>
      <c r="D23" s="303">
        <v>-0.1</v>
      </c>
      <c r="F23" s="55">
        <v>0</v>
      </c>
      <c r="G23" s="15">
        <f t="shared" si="5"/>
        <v>0</v>
      </c>
      <c r="I23" s="55"/>
      <c r="J23" s="15">
        <f t="shared" si="6"/>
        <v>0</v>
      </c>
      <c r="L23" s="55"/>
      <c r="M23" s="15">
        <f t="shared" si="7"/>
        <v>0</v>
      </c>
      <c r="O23" s="55"/>
      <c r="P23" s="15">
        <f t="shared" si="9"/>
        <v>0</v>
      </c>
      <c r="R23" s="124"/>
      <c r="S23" s="124"/>
    </row>
    <row r="24" spans="1:19" s="18" customFormat="1" ht="36.75" customHeight="1">
      <c r="A24" s="24"/>
      <c r="B24" s="44" t="s">
        <v>993</v>
      </c>
      <c r="C24" s="58" t="s">
        <v>994</v>
      </c>
      <c r="D24" s="303">
        <v>0.05</v>
      </c>
      <c r="F24" s="56">
        <v>1000000</v>
      </c>
      <c r="G24" s="15">
        <f t="shared" ref="G24:G27" si="10">SUM(F24*$D24)</f>
        <v>50000</v>
      </c>
      <c r="I24" s="56">
        <v>1000000</v>
      </c>
      <c r="J24" s="15">
        <f t="shared" si="6"/>
        <v>50000</v>
      </c>
      <c r="L24" s="56">
        <v>10000000</v>
      </c>
      <c r="M24" s="15">
        <f t="shared" si="7"/>
        <v>500000</v>
      </c>
      <c r="O24" s="56">
        <f t="shared" ref="O24" si="11">SUM(F24,I24,L24)</f>
        <v>12000000</v>
      </c>
      <c r="P24" s="15">
        <f t="shared" si="9"/>
        <v>600000</v>
      </c>
      <c r="R24" s="124"/>
      <c r="S24" s="124"/>
    </row>
    <row r="25" spans="1:19" s="18" customFormat="1" ht="39.950000000000003" customHeight="1">
      <c r="A25" s="22" t="s">
        <v>995</v>
      </c>
      <c r="B25" s="29" t="s">
        <v>996</v>
      </c>
      <c r="C25" s="58"/>
      <c r="D25" s="269"/>
      <c r="F25" s="79"/>
      <c r="G25" s="79"/>
      <c r="I25" s="79"/>
      <c r="J25" s="79"/>
      <c r="L25" s="79"/>
      <c r="M25" s="79"/>
      <c r="O25" s="79"/>
      <c r="P25" s="79"/>
      <c r="R25" s="124"/>
      <c r="S25" s="124"/>
    </row>
    <row r="26" spans="1:19" s="18" customFormat="1" ht="15" customHeight="1">
      <c r="A26" s="24"/>
      <c r="B26" s="145" t="s">
        <v>997</v>
      </c>
      <c r="C26" s="146" t="s">
        <v>998</v>
      </c>
      <c r="D26" s="290"/>
      <c r="F26" s="55">
        <v>533</v>
      </c>
      <c r="G26" s="15">
        <f t="shared" si="10"/>
        <v>0</v>
      </c>
      <c r="I26" s="55">
        <v>1066</v>
      </c>
      <c r="J26" s="15">
        <f t="shared" si="6"/>
        <v>0</v>
      </c>
      <c r="L26" s="55">
        <v>0</v>
      </c>
      <c r="M26" s="15">
        <f t="shared" si="7"/>
        <v>0</v>
      </c>
      <c r="O26" s="55">
        <f t="shared" ref="O26:O35" si="12">SUM(F26,I26,L26)</f>
        <v>1599</v>
      </c>
      <c r="P26" s="15">
        <f t="shared" si="9"/>
        <v>0</v>
      </c>
      <c r="R26" s="124"/>
      <c r="S26" s="124"/>
    </row>
    <row r="27" spans="1:19" s="18" customFormat="1" ht="15" customHeight="1">
      <c r="A27" s="24"/>
      <c r="B27" s="145" t="s">
        <v>999</v>
      </c>
      <c r="C27" s="146" t="s">
        <v>998</v>
      </c>
      <c r="D27" s="290"/>
      <c r="F27" s="55">
        <v>133</v>
      </c>
      <c r="G27" s="15">
        <f t="shared" si="10"/>
        <v>0</v>
      </c>
      <c r="I27" s="55">
        <v>266</v>
      </c>
      <c r="J27" s="15">
        <f t="shared" si="6"/>
        <v>0</v>
      </c>
      <c r="L27" s="55">
        <v>0</v>
      </c>
      <c r="M27" s="15">
        <f t="shared" si="7"/>
        <v>0</v>
      </c>
      <c r="O27" s="55">
        <f t="shared" si="12"/>
        <v>399</v>
      </c>
      <c r="P27" s="15">
        <f t="shared" si="9"/>
        <v>0</v>
      </c>
      <c r="R27" s="124"/>
      <c r="S27" s="124"/>
    </row>
    <row r="28" spans="1:19" s="18" customFormat="1" ht="30" customHeight="1">
      <c r="A28" s="24"/>
      <c r="B28" s="145" t="s">
        <v>1000</v>
      </c>
      <c r="C28" s="146" t="s">
        <v>1001</v>
      </c>
      <c r="D28" s="291"/>
      <c r="F28" s="55"/>
      <c r="G28" s="15"/>
      <c r="I28" s="55"/>
      <c r="J28" s="15"/>
      <c r="L28" s="55"/>
      <c r="M28" s="15"/>
      <c r="O28" s="55"/>
      <c r="P28" s="15"/>
      <c r="R28" s="124"/>
      <c r="S28" s="124"/>
    </row>
    <row r="29" spans="1:19" s="18" customFormat="1" ht="30" customHeight="1">
      <c r="A29" s="24"/>
      <c r="B29" s="148" t="s">
        <v>1002</v>
      </c>
      <c r="C29" s="146" t="s">
        <v>1003</v>
      </c>
      <c r="D29" s="302">
        <v>0.12</v>
      </c>
      <c r="F29" s="55">
        <v>5000000</v>
      </c>
      <c r="G29" s="15">
        <f t="shared" ref="G29:G35" si="13">SUM(F29*$D29)</f>
        <v>600000</v>
      </c>
      <c r="I29" s="55">
        <v>10000000</v>
      </c>
      <c r="J29" s="15">
        <f t="shared" ref="J29:J35" si="14">SUM(I29*$D29)</f>
        <v>1200000</v>
      </c>
      <c r="L29" s="55">
        <v>0</v>
      </c>
      <c r="M29" s="15">
        <f t="shared" ref="M29:M35" si="15">SUM(L29*$D29)</f>
        <v>0</v>
      </c>
      <c r="O29" s="55">
        <f t="shared" si="12"/>
        <v>15000000</v>
      </c>
      <c r="P29" s="15">
        <f t="shared" ref="P29:P35" si="16">SUM(O29*$D29)</f>
        <v>1800000</v>
      </c>
      <c r="R29" s="124"/>
      <c r="S29" s="124"/>
    </row>
    <row r="30" spans="1:19" s="18" customFormat="1" ht="30" customHeight="1">
      <c r="A30" s="24"/>
      <c r="B30" s="148" t="s">
        <v>1004</v>
      </c>
      <c r="C30" s="146" t="s">
        <v>1005</v>
      </c>
      <c r="D30" s="302">
        <v>0.1</v>
      </c>
      <c r="F30" s="55">
        <v>5000000</v>
      </c>
      <c r="G30" s="15">
        <f t="shared" si="13"/>
        <v>500000</v>
      </c>
      <c r="I30" s="55">
        <v>10000000</v>
      </c>
      <c r="J30" s="15">
        <f t="shared" si="14"/>
        <v>1000000</v>
      </c>
      <c r="L30" s="55">
        <v>0</v>
      </c>
      <c r="M30" s="15">
        <f t="shared" si="15"/>
        <v>0</v>
      </c>
      <c r="O30" s="55">
        <f t="shared" si="12"/>
        <v>15000000</v>
      </c>
      <c r="P30" s="15">
        <f t="shared" si="16"/>
        <v>1500000</v>
      </c>
      <c r="R30" s="124"/>
      <c r="S30" s="124"/>
    </row>
    <row r="31" spans="1:19" s="18" customFormat="1" ht="30" customHeight="1">
      <c r="A31" s="24"/>
      <c r="B31" s="148" t="s">
        <v>1006</v>
      </c>
      <c r="C31" s="146" t="s">
        <v>1007</v>
      </c>
      <c r="D31" s="302">
        <v>0.08</v>
      </c>
      <c r="F31" s="55">
        <v>2500000</v>
      </c>
      <c r="G31" s="15">
        <f t="shared" si="13"/>
        <v>200000</v>
      </c>
      <c r="I31" s="55">
        <v>5000000</v>
      </c>
      <c r="J31" s="15">
        <f t="shared" si="14"/>
        <v>400000</v>
      </c>
      <c r="L31" s="55">
        <v>0</v>
      </c>
      <c r="M31" s="15">
        <f t="shared" si="15"/>
        <v>0</v>
      </c>
      <c r="O31" s="55">
        <f t="shared" si="12"/>
        <v>7500000</v>
      </c>
      <c r="P31" s="15">
        <f t="shared" si="16"/>
        <v>600000</v>
      </c>
      <c r="R31" s="124"/>
      <c r="S31" s="124"/>
    </row>
    <row r="32" spans="1:19" s="18" customFormat="1" ht="15" customHeight="1">
      <c r="A32" s="24"/>
      <c r="B32" s="145" t="s">
        <v>1008</v>
      </c>
      <c r="C32" s="147"/>
      <c r="D32" s="292"/>
      <c r="F32" s="55"/>
      <c r="G32" s="15"/>
      <c r="I32" s="55"/>
      <c r="J32" s="15"/>
      <c r="L32" s="55"/>
      <c r="M32" s="15"/>
      <c r="O32" s="55"/>
      <c r="P32" s="15"/>
      <c r="R32" s="124"/>
      <c r="S32" s="124"/>
    </row>
    <row r="33" spans="1:19" s="18" customFormat="1" ht="30" customHeight="1">
      <c r="A33" s="24"/>
      <c r="B33" s="148" t="s">
        <v>1009</v>
      </c>
      <c r="C33" s="146" t="s">
        <v>1003</v>
      </c>
      <c r="D33" s="302">
        <v>0.12</v>
      </c>
      <c r="F33" s="55">
        <v>5000000</v>
      </c>
      <c r="G33" s="15">
        <f t="shared" si="13"/>
        <v>600000</v>
      </c>
      <c r="I33" s="55">
        <v>10000000</v>
      </c>
      <c r="J33" s="15">
        <f t="shared" si="14"/>
        <v>1200000</v>
      </c>
      <c r="L33" s="55">
        <v>0</v>
      </c>
      <c r="M33" s="15">
        <f t="shared" si="15"/>
        <v>0</v>
      </c>
      <c r="O33" s="55">
        <f t="shared" si="12"/>
        <v>15000000</v>
      </c>
      <c r="P33" s="15">
        <f t="shared" si="16"/>
        <v>1800000</v>
      </c>
      <c r="R33" s="124"/>
      <c r="S33" s="124"/>
    </row>
    <row r="34" spans="1:19" s="18" customFormat="1" ht="30" customHeight="1">
      <c r="A34" s="24"/>
      <c r="B34" s="148" t="s">
        <v>1010</v>
      </c>
      <c r="C34" s="146" t="s">
        <v>1005</v>
      </c>
      <c r="D34" s="302">
        <v>0.1</v>
      </c>
      <c r="F34" s="55">
        <v>5000000</v>
      </c>
      <c r="G34" s="15">
        <f t="shared" si="13"/>
        <v>500000</v>
      </c>
      <c r="I34" s="55">
        <v>10000000</v>
      </c>
      <c r="J34" s="15">
        <f t="shared" si="14"/>
        <v>1000000</v>
      </c>
      <c r="L34" s="55">
        <v>0</v>
      </c>
      <c r="M34" s="15">
        <f t="shared" si="15"/>
        <v>0</v>
      </c>
      <c r="O34" s="55">
        <f t="shared" si="12"/>
        <v>15000000</v>
      </c>
      <c r="P34" s="15">
        <f t="shared" si="16"/>
        <v>1500000</v>
      </c>
      <c r="R34" s="124"/>
      <c r="S34" s="124"/>
    </row>
    <row r="35" spans="1:19" s="18" customFormat="1" ht="30" customHeight="1">
      <c r="A35" s="24"/>
      <c r="B35" s="148" t="s">
        <v>1011</v>
      </c>
      <c r="C35" s="146" t="s">
        <v>1007</v>
      </c>
      <c r="D35" s="302">
        <v>0.08</v>
      </c>
      <c r="F35" s="55">
        <v>2500000</v>
      </c>
      <c r="G35" s="15">
        <f t="shared" si="13"/>
        <v>200000</v>
      </c>
      <c r="I35" s="55">
        <v>5000000</v>
      </c>
      <c r="J35" s="15">
        <f t="shared" si="14"/>
        <v>400000</v>
      </c>
      <c r="L35" s="55">
        <v>0</v>
      </c>
      <c r="M35" s="15">
        <f t="shared" si="15"/>
        <v>0</v>
      </c>
      <c r="O35" s="55">
        <f t="shared" si="12"/>
        <v>7500000</v>
      </c>
      <c r="P35" s="15">
        <f t="shared" si="16"/>
        <v>600000</v>
      </c>
      <c r="R35" s="124"/>
      <c r="S35" s="124"/>
    </row>
    <row r="36" spans="1:19" s="18" customFormat="1" ht="15" customHeight="1">
      <c r="A36" s="24"/>
      <c r="B36" s="145" t="s">
        <v>1012</v>
      </c>
      <c r="C36" s="147"/>
      <c r="D36" s="292"/>
      <c r="F36" s="55"/>
      <c r="G36" s="15"/>
      <c r="I36" s="55"/>
      <c r="J36" s="15"/>
      <c r="L36" s="55"/>
      <c r="M36" s="15"/>
      <c r="O36" s="55"/>
      <c r="P36" s="15"/>
      <c r="R36" s="124"/>
      <c r="S36" s="124"/>
    </row>
    <row r="37" spans="1:19" s="18" customFormat="1" ht="30" customHeight="1">
      <c r="A37" s="24"/>
      <c r="B37" s="148" t="s">
        <v>1013</v>
      </c>
      <c r="C37" s="146" t="s">
        <v>1003</v>
      </c>
      <c r="D37" s="302">
        <v>0.12</v>
      </c>
      <c r="F37" s="55">
        <v>5000000</v>
      </c>
      <c r="G37" s="15">
        <f t="shared" ref="G37:G39" si="17">SUM(F37*$D37)</f>
        <v>600000</v>
      </c>
      <c r="I37" s="55">
        <v>10000000</v>
      </c>
      <c r="J37" s="15">
        <f t="shared" ref="J37:J39" si="18">SUM(I37*$D37)</f>
        <v>1200000</v>
      </c>
      <c r="L37" s="55">
        <v>0</v>
      </c>
      <c r="M37" s="15">
        <f t="shared" ref="M37:M39" si="19">SUM(L37*$D37)</f>
        <v>0</v>
      </c>
      <c r="O37" s="55">
        <f t="shared" ref="O37:O38" si="20">SUM(F37,I37,L37)</f>
        <v>15000000</v>
      </c>
      <c r="P37" s="15">
        <f t="shared" ref="P37:P39" si="21">SUM(O37*$D37)</f>
        <v>1800000</v>
      </c>
      <c r="R37" s="124"/>
      <c r="S37" s="124"/>
    </row>
    <row r="38" spans="1:19" s="18" customFormat="1" ht="30" customHeight="1">
      <c r="A38" s="24"/>
      <c r="B38" s="148" t="s">
        <v>1014</v>
      </c>
      <c r="C38" s="146" t="s">
        <v>1005</v>
      </c>
      <c r="D38" s="302">
        <v>0.1</v>
      </c>
      <c r="F38" s="55">
        <v>5000000</v>
      </c>
      <c r="G38" s="15">
        <f t="shared" si="17"/>
        <v>500000</v>
      </c>
      <c r="I38" s="55">
        <v>10000000</v>
      </c>
      <c r="J38" s="15">
        <f t="shared" si="18"/>
        <v>1000000</v>
      </c>
      <c r="L38" s="55">
        <v>0</v>
      </c>
      <c r="M38" s="15">
        <f t="shared" si="19"/>
        <v>0</v>
      </c>
      <c r="O38" s="55">
        <f t="shared" si="20"/>
        <v>15000000</v>
      </c>
      <c r="P38" s="15">
        <f t="shared" si="21"/>
        <v>1500000</v>
      </c>
      <c r="R38" s="124"/>
      <c r="S38" s="124"/>
    </row>
    <row r="39" spans="1:19" s="18" customFormat="1" ht="30" customHeight="1">
      <c r="A39" s="24"/>
      <c r="B39" s="148" t="s">
        <v>1015</v>
      </c>
      <c r="C39" s="146" t="s">
        <v>1007</v>
      </c>
      <c r="D39" s="302">
        <v>0.08</v>
      </c>
      <c r="F39" s="55">
        <v>2500000</v>
      </c>
      <c r="G39" s="15">
        <f t="shared" si="17"/>
        <v>200000</v>
      </c>
      <c r="I39" s="55">
        <v>5000000</v>
      </c>
      <c r="J39" s="15">
        <f t="shared" si="18"/>
        <v>400000</v>
      </c>
      <c r="L39" s="55">
        <v>0</v>
      </c>
      <c r="M39" s="15">
        <f t="shared" si="19"/>
        <v>0</v>
      </c>
      <c r="O39" s="55">
        <f>SUM(F39,I39,L39)</f>
        <v>7500000</v>
      </c>
      <c r="P39" s="15">
        <f t="shared" si="21"/>
        <v>600000</v>
      </c>
      <c r="R39" s="124"/>
      <c r="S39" s="124"/>
    </row>
    <row r="40" spans="1:19" s="18" customFormat="1" ht="30" customHeight="1">
      <c r="A40" s="22" t="s">
        <v>1016</v>
      </c>
      <c r="B40" s="196" t="s">
        <v>1017</v>
      </c>
      <c r="C40" s="149"/>
      <c r="D40" s="293"/>
      <c r="E40" s="32"/>
      <c r="F40" s="381"/>
      <c r="G40" s="381"/>
      <c r="H40" s="32"/>
      <c r="I40" s="381"/>
      <c r="J40" s="381"/>
      <c r="L40" s="381"/>
      <c r="M40" s="381"/>
      <c r="O40" s="381"/>
      <c r="P40" s="381"/>
      <c r="R40" s="124"/>
      <c r="S40" s="124"/>
    </row>
    <row r="41" spans="1:19" s="18" customFormat="1" ht="15" customHeight="1">
      <c r="A41" s="24"/>
      <c r="B41" s="145" t="s">
        <v>1018</v>
      </c>
      <c r="C41" s="158" t="s">
        <v>1019</v>
      </c>
      <c r="D41" s="291"/>
      <c r="F41" s="55">
        <v>300</v>
      </c>
      <c r="G41" s="15">
        <f t="shared" ref="G41:G46" si="22">SUM(F41*$D41)</f>
        <v>0</v>
      </c>
      <c r="I41" s="55">
        <v>600</v>
      </c>
      <c r="J41" s="15">
        <f t="shared" ref="J41:J48" si="23">SUM(I41*$D41)</f>
        <v>0</v>
      </c>
      <c r="L41" s="55">
        <v>0</v>
      </c>
      <c r="M41" s="15">
        <f t="shared" ref="M41:M48" si="24">SUM(L41*$D41)</f>
        <v>0</v>
      </c>
      <c r="O41" s="55">
        <f t="shared" ref="O41:O43" si="25">SUM(F41,I41,L41)</f>
        <v>900</v>
      </c>
      <c r="P41" s="15">
        <f t="shared" ref="P41:P48" si="26">SUM(O41*$D41)</f>
        <v>0</v>
      </c>
      <c r="R41" s="124"/>
      <c r="S41" s="124"/>
    </row>
    <row r="42" spans="1:19" s="18" customFormat="1" ht="15" customHeight="1">
      <c r="A42" s="24"/>
      <c r="B42" s="145" t="s">
        <v>1020</v>
      </c>
      <c r="C42" s="158" t="s">
        <v>1019</v>
      </c>
      <c r="D42" s="291"/>
      <c r="F42" s="55">
        <v>300</v>
      </c>
      <c r="G42" s="15">
        <f t="shared" si="22"/>
        <v>0</v>
      </c>
      <c r="I42" s="55">
        <v>600</v>
      </c>
      <c r="J42" s="15">
        <f t="shared" si="23"/>
        <v>0</v>
      </c>
      <c r="L42" s="55">
        <v>0</v>
      </c>
      <c r="M42" s="15">
        <f t="shared" si="24"/>
        <v>0</v>
      </c>
      <c r="O42" s="55">
        <f t="shared" si="25"/>
        <v>900</v>
      </c>
      <c r="P42" s="15">
        <f t="shared" si="26"/>
        <v>0</v>
      </c>
      <c r="R42" s="124"/>
      <c r="S42" s="124"/>
    </row>
    <row r="43" spans="1:19" s="18" customFormat="1" ht="15" customHeight="1">
      <c r="A43" s="24"/>
      <c r="B43" s="145" t="s">
        <v>1021</v>
      </c>
      <c r="C43" s="158" t="s">
        <v>1019</v>
      </c>
      <c r="D43" s="291"/>
      <c r="F43" s="55">
        <v>300</v>
      </c>
      <c r="G43" s="15">
        <f t="shared" si="22"/>
        <v>0</v>
      </c>
      <c r="I43" s="55">
        <v>600</v>
      </c>
      <c r="J43" s="15">
        <f t="shared" si="23"/>
        <v>0</v>
      </c>
      <c r="L43" s="55">
        <v>0</v>
      </c>
      <c r="M43" s="15">
        <f t="shared" si="24"/>
        <v>0</v>
      </c>
      <c r="O43" s="55">
        <f t="shared" si="25"/>
        <v>900</v>
      </c>
      <c r="P43" s="15">
        <f t="shared" si="26"/>
        <v>0</v>
      </c>
      <c r="R43" s="124"/>
      <c r="S43" s="124"/>
    </row>
    <row r="44" spans="1:19" s="18" customFormat="1" ht="15" customHeight="1">
      <c r="A44" s="24"/>
      <c r="B44" s="148" t="s">
        <v>1022</v>
      </c>
      <c r="C44" s="149"/>
      <c r="D44" s="302">
        <v>1</v>
      </c>
      <c r="F44" s="55">
        <v>0</v>
      </c>
      <c r="G44" s="15">
        <f t="shared" si="22"/>
        <v>0</v>
      </c>
      <c r="I44" s="55"/>
      <c r="J44" s="15">
        <f t="shared" si="23"/>
        <v>0</v>
      </c>
      <c r="L44" s="55"/>
      <c r="M44" s="15">
        <f t="shared" si="24"/>
        <v>0</v>
      </c>
      <c r="O44" s="55"/>
      <c r="P44" s="15">
        <f t="shared" si="26"/>
        <v>0</v>
      </c>
      <c r="R44" s="124"/>
      <c r="S44" s="124"/>
    </row>
    <row r="45" spans="1:19" s="18" customFormat="1" ht="15" customHeight="1">
      <c r="A45" s="24"/>
      <c r="B45" s="148" t="s">
        <v>1023</v>
      </c>
      <c r="C45" s="149"/>
      <c r="D45" s="302">
        <v>0.7</v>
      </c>
      <c r="F45" s="55">
        <v>0</v>
      </c>
      <c r="G45" s="15">
        <f t="shared" si="22"/>
        <v>0</v>
      </c>
      <c r="I45" s="55"/>
      <c r="J45" s="15">
        <f t="shared" si="23"/>
        <v>0</v>
      </c>
      <c r="L45" s="55"/>
      <c r="M45" s="15">
        <f t="shared" si="24"/>
        <v>0</v>
      </c>
      <c r="O45" s="55"/>
      <c r="P45" s="15">
        <f t="shared" si="26"/>
        <v>0</v>
      </c>
      <c r="R45" s="124"/>
      <c r="S45" s="124"/>
    </row>
    <row r="46" spans="1:19" s="18" customFormat="1" ht="15" customHeight="1">
      <c r="A46" s="24"/>
      <c r="B46" s="148" t="s">
        <v>1024</v>
      </c>
      <c r="C46" s="149"/>
      <c r="D46" s="302">
        <v>-0.1</v>
      </c>
      <c r="F46" s="55">
        <v>0</v>
      </c>
      <c r="G46" s="15">
        <f t="shared" si="22"/>
        <v>0</v>
      </c>
      <c r="I46" s="55"/>
      <c r="J46" s="15">
        <f t="shared" si="23"/>
        <v>0</v>
      </c>
      <c r="L46" s="55"/>
      <c r="M46" s="15">
        <f t="shared" si="24"/>
        <v>0</v>
      </c>
      <c r="O46" s="55"/>
      <c r="P46" s="15">
        <f t="shared" si="26"/>
        <v>0</v>
      </c>
      <c r="R46" s="124"/>
      <c r="S46" s="124"/>
    </row>
    <row r="47" spans="1:19" s="18" customFormat="1" ht="30" customHeight="1">
      <c r="A47" s="22" t="s">
        <v>1025</v>
      </c>
      <c r="B47" s="29" t="s">
        <v>1026</v>
      </c>
      <c r="C47" s="58" t="s">
        <v>1027</v>
      </c>
      <c r="D47" s="269"/>
      <c r="F47" s="55">
        <v>180</v>
      </c>
      <c r="G47" s="15">
        <f t="shared" ref="G47:G48" si="27">SUM(F47*$D47)</f>
        <v>0</v>
      </c>
      <c r="I47" s="55">
        <v>360</v>
      </c>
      <c r="J47" s="15">
        <f t="shared" si="23"/>
        <v>0</v>
      </c>
      <c r="L47" s="55">
        <v>1440</v>
      </c>
      <c r="M47" s="15">
        <f t="shared" si="24"/>
        <v>0</v>
      </c>
      <c r="O47" s="55">
        <f>SUM(F47,I47,L47)</f>
        <v>1980</v>
      </c>
      <c r="P47" s="15">
        <f t="shared" si="26"/>
        <v>0</v>
      </c>
      <c r="R47" s="124"/>
      <c r="S47" s="124"/>
    </row>
    <row r="48" spans="1:19" s="18" customFormat="1" ht="30" customHeight="1">
      <c r="A48" s="22" t="s">
        <v>1028</v>
      </c>
      <c r="B48" s="29" t="s">
        <v>1029</v>
      </c>
      <c r="C48" s="58" t="s">
        <v>1030</v>
      </c>
      <c r="D48" s="269"/>
      <c r="F48" s="55">
        <v>180</v>
      </c>
      <c r="G48" s="15">
        <f t="shared" si="27"/>
        <v>0</v>
      </c>
      <c r="I48" s="55">
        <v>360</v>
      </c>
      <c r="J48" s="15">
        <f t="shared" si="23"/>
        <v>0</v>
      </c>
      <c r="L48" s="55">
        <v>1440</v>
      </c>
      <c r="M48" s="15">
        <f t="shared" si="24"/>
        <v>0</v>
      </c>
      <c r="O48" s="55">
        <f>SUM(F48,I48,L48)</f>
        <v>1980</v>
      </c>
      <c r="P48" s="15">
        <f t="shared" si="26"/>
        <v>0</v>
      </c>
      <c r="R48" s="124"/>
      <c r="S48" s="124"/>
    </row>
    <row r="49" spans="1:19" s="18" customFormat="1" ht="12" thickBot="1">
      <c r="A49" s="108"/>
      <c r="B49" s="109"/>
      <c r="C49" s="86"/>
      <c r="D49" s="272"/>
      <c r="F49" s="55"/>
      <c r="G49" s="15"/>
      <c r="I49" s="55"/>
      <c r="J49" s="15"/>
      <c r="L49" s="55"/>
      <c r="M49" s="15"/>
      <c r="O49" s="55"/>
      <c r="P49" s="15"/>
      <c r="R49" s="124"/>
      <c r="S49" s="124"/>
    </row>
    <row r="50" spans="1:19" ht="27" customHeight="1" thickBot="1">
      <c r="A50" s="348" t="s">
        <v>1031</v>
      </c>
      <c r="B50" s="347"/>
      <c r="C50" s="347"/>
      <c r="D50" s="349"/>
      <c r="F50" s="60"/>
      <c r="G50" s="63">
        <f>SUM(G5:G49)</f>
        <v>3950000</v>
      </c>
      <c r="I50" s="60"/>
      <c r="J50" s="63">
        <f>SUM(J5:J49)</f>
        <v>7850000</v>
      </c>
      <c r="L50" s="60"/>
      <c r="M50" s="63">
        <f>SUM(M5:M49)</f>
        <v>500000</v>
      </c>
      <c r="O50" s="60"/>
      <c r="P50" s="63">
        <f>SUM(P5:P49)</f>
        <v>12300000</v>
      </c>
      <c r="R50" s="124"/>
      <c r="S50" s="124"/>
    </row>
    <row r="51" spans="1:19" ht="15" customHeight="1"/>
    <row r="52" spans="1:19" ht="15" customHeight="1"/>
    <row r="53" spans="1:19" ht="15" customHeight="1"/>
    <row r="54" spans="1:19" ht="15" customHeight="1"/>
    <row r="55" spans="1:19" ht="15" customHeight="1"/>
    <row r="56" spans="1:19" ht="15" customHeight="1"/>
    <row r="57" spans="1:19" ht="15" customHeight="1"/>
  </sheetData>
  <sheetProtection selectLockedCells="1"/>
  <mergeCells count="8">
    <mergeCell ref="O2:P2"/>
    <mergeCell ref="I2:J2"/>
    <mergeCell ref="A50:D50"/>
    <mergeCell ref="A2:A3"/>
    <mergeCell ref="F2:G2"/>
    <mergeCell ref="L2:M2"/>
    <mergeCell ref="B2:B3"/>
    <mergeCell ref="C2:C3"/>
  </mergeCells>
  <printOptions gridLines="1"/>
  <pageMargins left="0.70866141732283505" right="0.70866141732283505" top="0.74803149606299202" bottom="0.74803149606299202" header="0.118110236220472" footer="0.118110236220472"/>
  <pageSetup paperSize="9" scale="56" fitToHeight="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rgb="FFFF0066"/>
    <pageSetUpPr fitToPage="1"/>
  </sheetPr>
  <dimension ref="B1:K21"/>
  <sheetViews>
    <sheetView showOutlineSymbols="0" zoomScale="80" zoomScaleNormal="80" zoomScaleSheetLayoutView="80" zoomScalePageLayoutView="80" workbookViewId="0">
      <pane ySplit="5" topLeftCell="A6" activePane="bottomLeft" state="frozen"/>
      <selection pane="bottomLeft" activeCell="C10" sqref="C10"/>
    </sheetView>
  </sheetViews>
  <sheetFormatPr defaultColWidth="8.85546875" defaultRowHeight="11.25"/>
  <cols>
    <col min="1" max="1" width="0.7109375" style="3" customWidth="1"/>
    <col min="2" max="2" width="20.7109375" style="4" customWidth="1"/>
    <col min="3" max="3" width="67.140625" style="2" customWidth="1"/>
    <col min="4" max="4" width="1.7109375" style="3" customWidth="1"/>
    <col min="5" max="5" width="20.7109375" style="3" customWidth="1"/>
    <col min="6" max="6" width="1.7109375" style="3" customWidth="1"/>
    <col min="7" max="16384" width="8.85546875" style="3"/>
  </cols>
  <sheetData>
    <row r="1" spans="2:8" ht="15" customHeight="1"/>
    <row r="2" spans="2:8" ht="24" customHeight="1">
      <c r="B2" s="178" t="s">
        <v>34</v>
      </c>
      <c r="C2" s="159"/>
      <c r="D2" s="159"/>
      <c r="E2" s="160"/>
    </row>
    <row r="3" spans="2:8" ht="15" customHeight="1" thickBot="1">
      <c r="C3" s="5"/>
      <c r="E3" s="195"/>
    </row>
    <row r="4" spans="2:8" s="1" customFormat="1" ht="120.75" customHeight="1" thickBot="1">
      <c r="B4" s="179"/>
      <c r="C4" s="60"/>
      <c r="D4" s="172"/>
      <c r="E4" s="179" t="s">
        <v>35</v>
      </c>
    </row>
    <row r="5" spans="2:8" ht="30" customHeight="1" thickBot="1">
      <c r="B5" s="179" t="s">
        <v>36</v>
      </c>
      <c r="C5" s="179" t="s">
        <v>37</v>
      </c>
      <c r="D5" s="118"/>
      <c r="E5" s="179" t="s">
        <v>38</v>
      </c>
    </row>
    <row r="6" spans="2:8" ht="30" customHeight="1" thickBot="1">
      <c r="B6" s="181"/>
      <c r="C6" s="123"/>
      <c r="D6" s="118"/>
      <c r="E6" s="123"/>
    </row>
    <row r="7" spans="2:8" s="1" customFormat="1" ht="15" customHeight="1">
      <c r="B7" s="182"/>
      <c r="C7" s="184"/>
      <c r="D7" s="173"/>
      <c r="E7" s="186"/>
    </row>
    <row r="8" spans="2:8" s="1" customFormat="1" ht="15" customHeight="1">
      <c r="B8" s="183" t="s">
        <v>39</v>
      </c>
      <c r="C8" s="185" t="s">
        <v>40</v>
      </c>
      <c r="D8" s="174"/>
      <c r="E8" s="301"/>
    </row>
    <row r="9" spans="2:8" s="1" customFormat="1" ht="15" customHeight="1">
      <c r="B9" s="183" t="s">
        <v>41</v>
      </c>
      <c r="C9" s="185" t="s">
        <v>42</v>
      </c>
      <c r="D9" s="174"/>
      <c r="E9" s="187">
        <f>'Summary of Series B'!$K$38</f>
        <v>3236531250</v>
      </c>
    </row>
    <row r="10" spans="2:8" s="1" customFormat="1" ht="15" customHeight="1">
      <c r="B10" s="183"/>
      <c r="C10" s="185"/>
      <c r="D10" s="174"/>
      <c r="E10" s="188"/>
    </row>
    <row r="11" spans="2:8" s="1" customFormat="1" ht="15" customHeight="1" thickBot="1">
      <c r="B11" s="351"/>
      <c r="C11" s="352"/>
      <c r="D11" s="174"/>
      <c r="E11" s="353"/>
    </row>
    <row r="12" spans="2:8" s="41" customFormat="1" ht="30" customHeight="1" thickBot="1">
      <c r="B12" s="331" t="s">
        <v>43</v>
      </c>
      <c r="C12" s="332"/>
      <c r="D12" s="175"/>
      <c r="E12" s="248">
        <f>SUM(E7:E11)</f>
        <v>3236531250</v>
      </c>
    </row>
    <row r="13" spans="2:8" ht="15" customHeight="1">
      <c r="E13" s="198"/>
    </row>
    <row r="14" spans="2:8" s="119" customFormat="1" ht="15" customHeight="1">
      <c r="B14" s="333"/>
      <c r="C14" s="333"/>
      <c r="E14" s="120"/>
    </row>
    <row r="15" spans="2:8" ht="15" customHeight="1">
      <c r="B15" s="334"/>
      <c r="C15" s="334"/>
    </row>
    <row r="16" spans="2:8" s="240" customFormat="1" ht="45" customHeight="1">
      <c r="B16" s="330" t="s">
        <v>44</v>
      </c>
      <c r="C16" s="330"/>
      <c r="H16" s="247"/>
    </row>
    <row r="17" spans="2:11" ht="15" customHeight="1">
      <c r="B17" s="329" t="s">
        <v>45</v>
      </c>
      <c r="C17" s="329"/>
      <c r="D17" s="249"/>
      <c r="E17" s="250">
        <f>SUM($E$12)*0.25%</f>
        <v>8091328.125</v>
      </c>
    </row>
    <row r="18" spans="2:11" ht="15" customHeight="1">
      <c r="B18" s="330"/>
      <c r="C18" s="330"/>
    </row>
    <row r="19" spans="2:11" ht="15" customHeight="1"/>
    <row r="20" spans="2:11" ht="15" customHeight="1"/>
    <row r="21" spans="2:11" s="4" customFormat="1" ht="15" customHeight="1">
      <c r="C21" s="2"/>
      <c r="D21" s="3"/>
      <c r="E21" s="3"/>
      <c r="F21" s="3"/>
      <c r="G21" s="3"/>
      <c r="H21" s="3"/>
      <c r="I21" s="3"/>
      <c r="J21" s="3"/>
      <c r="K21" s="3"/>
    </row>
  </sheetData>
  <sheetProtection selectLockedCells="1"/>
  <mergeCells count="6">
    <mergeCell ref="B17:C17"/>
    <mergeCell ref="B18:C18"/>
    <mergeCell ref="B12:C12"/>
    <mergeCell ref="B14:C14"/>
    <mergeCell ref="B15:C15"/>
    <mergeCell ref="B16:C16"/>
  </mergeCells>
  <printOptions gridLines="1"/>
  <pageMargins left="0.70866141732283505" right="0.70866141732283505" top="0.74803149606299202" bottom="0.74803149606299202" header="0.118110236220472" footer="0.118110236220472"/>
  <pageSetup paperSize="9" scale="79" orientation="landscape"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0">
    <tabColor rgb="FF99CC00"/>
  </sheetPr>
  <dimension ref="A1:Q52"/>
  <sheetViews>
    <sheetView zoomScale="80" zoomScaleNormal="80" zoomScalePageLayoutView="80" workbookViewId="0">
      <pane ySplit="3" topLeftCell="A43" activePane="bottomLeft" state="frozen"/>
      <selection pane="bottomLeft" activeCell="D9" sqref="D9"/>
    </sheetView>
  </sheetViews>
  <sheetFormatPr defaultColWidth="25.7109375" defaultRowHeight="11.25"/>
  <cols>
    <col min="1" max="1" width="12.42578125" style="1" customWidth="1"/>
    <col min="2" max="2" width="49.7109375" style="1" customWidth="1"/>
    <col min="3" max="3" width="14.4257812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25.71093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F3" s="67" t="s">
        <v>113</v>
      </c>
      <c r="G3" s="67" t="s">
        <v>38</v>
      </c>
      <c r="I3" s="67" t="s">
        <v>113</v>
      </c>
      <c r="J3" s="67" t="s">
        <v>38</v>
      </c>
      <c r="L3" s="67" t="s">
        <v>113</v>
      </c>
      <c r="M3" s="67" t="s">
        <v>38</v>
      </c>
      <c r="O3" s="67" t="s">
        <v>113</v>
      </c>
      <c r="P3" s="67" t="s">
        <v>38</v>
      </c>
    </row>
    <row r="4" spans="1:17" ht="30" customHeight="1" thickBot="1">
      <c r="A4" s="92" t="s">
        <v>100</v>
      </c>
      <c r="B4" s="93" t="s">
        <v>1032</v>
      </c>
      <c r="C4" s="94"/>
      <c r="D4" s="231"/>
      <c r="F4" s="74"/>
      <c r="G4" s="73"/>
      <c r="H4" s="11"/>
      <c r="I4" s="367"/>
      <c r="J4" s="368"/>
      <c r="L4" s="367"/>
      <c r="M4" s="368"/>
      <c r="O4" s="367"/>
      <c r="P4" s="368"/>
    </row>
    <row r="5" spans="1:17" ht="15" customHeight="1">
      <c r="A5" s="84"/>
      <c r="B5" s="51"/>
      <c r="C5" s="203"/>
      <c r="D5" s="267"/>
      <c r="F5" s="405"/>
      <c r="G5" s="406"/>
      <c r="H5" s="11"/>
      <c r="I5" s="403"/>
      <c r="J5" s="406"/>
      <c r="K5" s="18"/>
      <c r="L5" s="403"/>
      <c r="M5" s="406"/>
      <c r="N5" s="18"/>
      <c r="O5" s="403"/>
      <c r="P5" s="406"/>
    </row>
    <row r="6" spans="1:17" ht="30" customHeight="1">
      <c r="A6" s="22" t="s">
        <v>1033</v>
      </c>
      <c r="B6" s="88" t="s">
        <v>1034</v>
      </c>
      <c r="C6" s="171"/>
      <c r="D6" s="269"/>
      <c r="F6" s="217"/>
      <c r="G6" s="380"/>
      <c r="H6" s="16"/>
      <c r="I6" s="381"/>
      <c r="J6" s="380"/>
      <c r="K6" s="18"/>
      <c r="L6" s="381"/>
      <c r="M6" s="380"/>
      <c r="N6" s="18"/>
      <c r="O6" s="381"/>
      <c r="P6" s="380"/>
    </row>
    <row r="7" spans="1:17" ht="29.25" customHeight="1">
      <c r="A7" s="24"/>
      <c r="B7" s="54" t="s">
        <v>1035</v>
      </c>
      <c r="C7" s="171" t="s">
        <v>1036</v>
      </c>
      <c r="D7" s="269"/>
      <c r="E7" s="18"/>
      <c r="F7" s="55">
        <v>520</v>
      </c>
      <c r="G7" s="15">
        <f t="shared" ref="G7:G18" si="0">SUM(F7*$D7)</f>
        <v>0</v>
      </c>
      <c r="H7" s="11"/>
      <c r="I7" s="55">
        <v>1040</v>
      </c>
      <c r="J7" s="15">
        <f t="shared" ref="J7:J18" si="1">SUM(I7*$D7)</f>
        <v>0</v>
      </c>
      <c r="K7" s="18"/>
      <c r="L7" s="55">
        <v>0</v>
      </c>
      <c r="M7" s="15">
        <f t="shared" ref="M7:M18" si="2">SUM(L7*$D7)</f>
        <v>0</v>
      </c>
      <c r="N7" s="18"/>
      <c r="O7" s="55">
        <f>SUM(F7,I7,L7)</f>
        <v>1560</v>
      </c>
      <c r="P7" s="15">
        <f t="shared" ref="P7:P18" si="3">SUM(O7*$D7)</f>
        <v>0</v>
      </c>
    </row>
    <row r="8" spans="1:17" ht="29.25" customHeight="1">
      <c r="A8" s="24"/>
      <c r="B8" s="54" t="s">
        <v>1037</v>
      </c>
      <c r="C8" s="171" t="s">
        <v>1036</v>
      </c>
      <c r="D8" s="269"/>
      <c r="E8" s="18"/>
      <c r="F8" s="55">
        <v>520</v>
      </c>
      <c r="G8" s="15">
        <f t="shared" si="0"/>
        <v>0</v>
      </c>
      <c r="H8" s="16"/>
      <c r="I8" s="55">
        <v>1040</v>
      </c>
      <c r="J8" s="15">
        <f t="shared" si="1"/>
        <v>0</v>
      </c>
      <c r="K8" s="18"/>
      <c r="L8" s="55">
        <v>0</v>
      </c>
      <c r="M8" s="15">
        <f t="shared" si="2"/>
        <v>0</v>
      </c>
      <c r="N8" s="18"/>
      <c r="O8" s="55">
        <f t="shared" ref="O8:O13" si="4">SUM(F8,I8,L8)</f>
        <v>1560</v>
      </c>
      <c r="P8" s="15">
        <f t="shared" si="3"/>
        <v>0</v>
      </c>
    </row>
    <row r="9" spans="1:17" ht="29.25" customHeight="1">
      <c r="A9" s="24"/>
      <c r="B9" s="54" t="s">
        <v>1038</v>
      </c>
      <c r="C9" s="171" t="s">
        <v>1036</v>
      </c>
      <c r="D9" s="269"/>
      <c r="E9" s="18"/>
      <c r="F9" s="55">
        <v>520</v>
      </c>
      <c r="G9" s="15">
        <f t="shared" si="0"/>
        <v>0</v>
      </c>
      <c r="H9" s="16"/>
      <c r="I9" s="55">
        <v>1040</v>
      </c>
      <c r="J9" s="15">
        <f t="shared" si="1"/>
        <v>0</v>
      </c>
      <c r="K9" s="18"/>
      <c r="L9" s="55">
        <v>0</v>
      </c>
      <c r="M9" s="15">
        <f t="shared" si="2"/>
        <v>0</v>
      </c>
      <c r="N9" s="18"/>
      <c r="O9" s="55">
        <f t="shared" si="4"/>
        <v>1560</v>
      </c>
      <c r="P9" s="15">
        <f t="shared" si="3"/>
        <v>0</v>
      </c>
    </row>
    <row r="10" spans="1:17" ht="15" customHeight="1">
      <c r="A10" s="24"/>
      <c r="B10" s="146" t="s">
        <v>1039</v>
      </c>
      <c r="C10" s="204"/>
      <c r="D10" s="302">
        <v>1</v>
      </c>
      <c r="E10" s="18"/>
      <c r="F10" s="55">
        <v>0</v>
      </c>
      <c r="G10" s="15">
        <f t="shared" si="0"/>
        <v>0</v>
      </c>
      <c r="H10" s="16"/>
      <c r="I10" s="55"/>
      <c r="J10" s="15">
        <f t="shared" si="1"/>
        <v>0</v>
      </c>
      <c r="K10" s="18"/>
      <c r="L10" s="55"/>
      <c r="M10" s="15">
        <f t="shared" si="2"/>
        <v>0</v>
      </c>
      <c r="N10" s="18"/>
      <c r="O10" s="55"/>
      <c r="P10" s="15">
        <f t="shared" si="3"/>
        <v>0</v>
      </c>
    </row>
    <row r="11" spans="1:17" ht="15" customHeight="1">
      <c r="A11" s="24"/>
      <c r="B11" s="146" t="s">
        <v>1040</v>
      </c>
      <c r="C11" s="204"/>
      <c r="D11" s="302">
        <v>0.7</v>
      </c>
      <c r="E11" s="18"/>
      <c r="F11" s="55">
        <v>0</v>
      </c>
      <c r="G11" s="15">
        <f t="shared" si="0"/>
        <v>0</v>
      </c>
      <c r="H11" s="16"/>
      <c r="I11" s="55"/>
      <c r="J11" s="15">
        <f t="shared" si="1"/>
        <v>0</v>
      </c>
      <c r="K11" s="18"/>
      <c r="L11" s="55"/>
      <c r="M11" s="15">
        <f t="shared" si="2"/>
        <v>0</v>
      </c>
      <c r="N11" s="18"/>
      <c r="O11" s="55"/>
      <c r="P11" s="15">
        <f t="shared" si="3"/>
        <v>0</v>
      </c>
    </row>
    <row r="12" spans="1:17" ht="29.25" customHeight="1">
      <c r="A12" s="24"/>
      <c r="B12" s="54" t="s">
        <v>1041</v>
      </c>
      <c r="C12" s="171" t="s">
        <v>1036</v>
      </c>
      <c r="D12" s="269"/>
      <c r="E12" s="18"/>
      <c r="F12" s="55">
        <v>52</v>
      </c>
      <c r="G12" s="15">
        <f t="shared" si="0"/>
        <v>0</v>
      </c>
      <c r="H12" s="16"/>
      <c r="I12" s="55">
        <v>104</v>
      </c>
      <c r="J12" s="15">
        <f t="shared" si="1"/>
        <v>0</v>
      </c>
      <c r="K12" s="18"/>
      <c r="L12" s="55">
        <v>0</v>
      </c>
      <c r="M12" s="15">
        <f t="shared" si="2"/>
        <v>0</v>
      </c>
      <c r="N12" s="18"/>
      <c r="O12" s="55">
        <f t="shared" si="4"/>
        <v>156</v>
      </c>
      <c r="P12" s="15">
        <f t="shared" si="3"/>
        <v>0</v>
      </c>
    </row>
    <row r="13" spans="1:17" ht="29.25" customHeight="1">
      <c r="A13" s="24"/>
      <c r="B13" s="54" t="s">
        <v>1042</v>
      </c>
      <c r="C13" s="171" t="s">
        <v>1036</v>
      </c>
      <c r="D13" s="269"/>
      <c r="E13" s="18"/>
      <c r="F13" s="55">
        <v>52</v>
      </c>
      <c r="G13" s="15">
        <f t="shared" si="0"/>
        <v>0</v>
      </c>
      <c r="H13" s="16"/>
      <c r="I13" s="55">
        <v>104</v>
      </c>
      <c r="J13" s="15">
        <f t="shared" si="1"/>
        <v>0</v>
      </c>
      <c r="K13" s="18"/>
      <c r="L13" s="55">
        <v>0</v>
      </c>
      <c r="M13" s="15">
        <f t="shared" si="2"/>
        <v>0</v>
      </c>
      <c r="N13" s="18"/>
      <c r="O13" s="55">
        <f t="shared" si="4"/>
        <v>156</v>
      </c>
      <c r="P13" s="15">
        <f t="shared" si="3"/>
        <v>0</v>
      </c>
    </row>
    <row r="14" spans="1:17" ht="27" customHeight="1">
      <c r="A14" s="22" t="s">
        <v>1043</v>
      </c>
      <c r="B14" s="88" t="s">
        <v>1044</v>
      </c>
      <c r="C14" s="171"/>
      <c r="D14" s="269"/>
      <c r="E14" s="18"/>
      <c r="F14" s="55"/>
      <c r="G14" s="15"/>
      <c r="H14" s="16"/>
      <c r="I14" s="55"/>
      <c r="J14" s="15"/>
      <c r="K14" s="18"/>
      <c r="L14" s="55"/>
      <c r="M14" s="15"/>
      <c r="N14" s="18"/>
      <c r="O14" s="55"/>
      <c r="P14" s="15"/>
    </row>
    <row r="15" spans="1:17" ht="30" customHeight="1">
      <c r="A15" s="22"/>
      <c r="B15" s="207" t="s">
        <v>1045</v>
      </c>
      <c r="C15" s="205" t="s">
        <v>1046</v>
      </c>
      <c r="D15" s="290"/>
      <c r="E15" s="18"/>
      <c r="F15" s="55">
        <v>144000</v>
      </c>
      <c r="G15" s="15">
        <f t="shared" si="0"/>
        <v>0</v>
      </c>
      <c r="H15" s="16"/>
      <c r="I15" s="55">
        <v>288000</v>
      </c>
      <c r="J15" s="15">
        <f t="shared" si="1"/>
        <v>0</v>
      </c>
      <c r="K15" s="18"/>
      <c r="L15" s="55">
        <v>0</v>
      </c>
      <c r="M15" s="15">
        <f t="shared" si="2"/>
        <v>0</v>
      </c>
      <c r="N15" s="18"/>
      <c r="O15" s="55">
        <f t="shared" ref="O15" si="5">SUM(F15,I15,L15)</f>
        <v>432000</v>
      </c>
      <c r="P15" s="15">
        <f t="shared" si="3"/>
        <v>0</v>
      </c>
    </row>
    <row r="16" spans="1:17" ht="30" customHeight="1">
      <c r="A16" s="22"/>
      <c r="B16" s="207" t="s">
        <v>1047</v>
      </c>
      <c r="C16" s="205" t="s">
        <v>1046</v>
      </c>
      <c r="D16" s="290"/>
      <c r="E16" s="18"/>
      <c r="F16" s="55">
        <v>144000</v>
      </c>
      <c r="G16" s="15">
        <f t="shared" si="0"/>
        <v>0</v>
      </c>
      <c r="H16" s="16"/>
      <c r="I16" s="55">
        <v>288000</v>
      </c>
      <c r="J16" s="15">
        <f t="shared" si="1"/>
        <v>0</v>
      </c>
      <c r="K16" s="18"/>
      <c r="L16" s="55">
        <v>0</v>
      </c>
      <c r="M16" s="15">
        <f t="shared" si="2"/>
        <v>0</v>
      </c>
      <c r="N16" s="18"/>
      <c r="O16" s="55">
        <f t="shared" ref="O16" si="6">SUM(F16,I16,L16)</f>
        <v>432000</v>
      </c>
      <c r="P16" s="15">
        <f t="shared" si="3"/>
        <v>0</v>
      </c>
    </row>
    <row r="17" spans="1:16" ht="15" customHeight="1">
      <c r="A17" s="22"/>
      <c r="B17" s="207" t="s">
        <v>1048</v>
      </c>
      <c r="C17" s="205" t="s">
        <v>1049</v>
      </c>
      <c r="D17" s="290"/>
      <c r="E17" s="18"/>
      <c r="F17" s="55">
        <v>5760000</v>
      </c>
      <c r="G17" s="15">
        <f t="shared" si="0"/>
        <v>0</v>
      </c>
      <c r="H17" s="16"/>
      <c r="I17" s="55">
        <v>11520000</v>
      </c>
      <c r="J17" s="15">
        <f t="shared" si="1"/>
        <v>0</v>
      </c>
      <c r="K17" s="18"/>
      <c r="L17" s="55">
        <v>0</v>
      </c>
      <c r="M17" s="15">
        <f t="shared" si="2"/>
        <v>0</v>
      </c>
      <c r="N17" s="18"/>
      <c r="O17" s="55">
        <f t="shared" ref="O17:O18" si="7">SUM(F17,I17,L17)</f>
        <v>17280000</v>
      </c>
      <c r="P17" s="15">
        <f t="shared" si="3"/>
        <v>0</v>
      </c>
    </row>
    <row r="18" spans="1:16" ht="15" customHeight="1">
      <c r="A18" s="22"/>
      <c r="B18" s="207" t="s">
        <v>1050</v>
      </c>
      <c r="C18" s="205" t="s">
        <v>1046</v>
      </c>
      <c r="D18" s="290"/>
      <c r="E18" s="18"/>
      <c r="F18" s="55">
        <v>288000</v>
      </c>
      <c r="G18" s="15">
        <f t="shared" si="0"/>
        <v>0</v>
      </c>
      <c r="H18" s="16"/>
      <c r="I18" s="55">
        <v>576000</v>
      </c>
      <c r="J18" s="15">
        <f t="shared" si="1"/>
        <v>0</v>
      </c>
      <c r="K18" s="18"/>
      <c r="L18" s="55">
        <v>0</v>
      </c>
      <c r="M18" s="15">
        <f t="shared" si="2"/>
        <v>0</v>
      </c>
      <c r="N18" s="18"/>
      <c r="O18" s="55">
        <f t="shared" si="7"/>
        <v>864000</v>
      </c>
      <c r="P18" s="15">
        <f t="shared" si="3"/>
        <v>0</v>
      </c>
    </row>
    <row r="19" spans="1:16" ht="39.950000000000003" customHeight="1">
      <c r="A19" s="150" t="s">
        <v>1051</v>
      </c>
      <c r="B19" s="208" t="s">
        <v>1052</v>
      </c>
      <c r="C19" s="204"/>
      <c r="D19" s="290"/>
      <c r="E19" s="18"/>
      <c r="F19" s="55"/>
      <c r="G19" s="15"/>
      <c r="H19" s="16"/>
      <c r="I19" s="55"/>
      <c r="J19" s="15"/>
      <c r="K19" s="18"/>
      <c r="L19" s="55"/>
      <c r="M19" s="15"/>
      <c r="N19" s="18"/>
      <c r="O19" s="55"/>
      <c r="P19" s="15"/>
    </row>
    <row r="20" spans="1:16" ht="30" customHeight="1">
      <c r="A20" s="151"/>
      <c r="B20" s="207" t="s">
        <v>1053</v>
      </c>
      <c r="C20" s="206" t="s">
        <v>1054</v>
      </c>
      <c r="D20" s="294"/>
      <c r="E20" s="18"/>
      <c r="F20" s="55"/>
      <c r="G20" s="15"/>
      <c r="H20" s="16"/>
      <c r="I20" s="55"/>
      <c r="J20" s="15"/>
      <c r="K20" s="18"/>
      <c r="L20" s="55"/>
      <c r="M20" s="15"/>
      <c r="N20" s="18"/>
      <c r="O20" s="55"/>
      <c r="P20" s="15"/>
    </row>
    <row r="21" spans="1:16" ht="30" customHeight="1">
      <c r="A21" s="151"/>
      <c r="B21" s="146" t="s">
        <v>1002</v>
      </c>
      <c r="C21" s="206" t="s">
        <v>1003</v>
      </c>
      <c r="D21" s="302">
        <v>0.12</v>
      </c>
      <c r="E21" s="18"/>
      <c r="F21" s="55">
        <v>5000000</v>
      </c>
      <c r="G21" s="15">
        <f t="shared" ref="G21:G23" si="8">SUM(F21*$D21)</f>
        <v>600000</v>
      </c>
      <c r="H21" s="18"/>
      <c r="I21" s="55">
        <v>10000000</v>
      </c>
      <c r="J21" s="15">
        <f t="shared" ref="J21:J23" si="9">SUM(I21*$D21)</f>
        <v>1200000</v>
      </c>
      <c r="K21" s="18"/>
      <c r="L21" s="55">
        <v>0</v>
      </c>
      <c r="M21" s="15">
        <f t="shared" ref="M21:M23" si="10">SUM(L21*$D21)</f>
        <v>0</v>
      </c>
      <c r="N21" s="18"/>
      <c r="O21" s="55">
        <f t="shared" ref="O21:O23" si="11">SUM(F21,I21,L21)</f>
        <v>15000000</v>
      </c>
      <c r="P21" s="15">
        <f t="shared" ref="P21:P23" si="12">SUM(O21*$D21)</f>
        <v>1800000</v>
      </c>
    </row>
    <row r="22" spans="1:16" ht="30" customHeight="1">
      <c r="A22" s="151"/>
      <c r="B22" s="146" t="s">
        <v>1004</v>
      </c>
      <c r="C22" s="206" t="s">
        <v>1005</v>
      </c>
      <c r="D22" s="302">
        <v>0.1</v>
      </c>
      <c r="E22" s="18"/>
      <c r="F22" s="55">
        <v>5000000</v>
      </c>
      <c r="G22" s="15">
        <f t="shared" si="8"/>
        <v>500000</v>
      </c>
      <c r="H22" s="18"/>
      <c r="I22" s="55">
        <v>10000000</v>
      </c>
      <c r="J22" s="15">
        <f t="shared" si="9"/>
        <v>1000000</v>
      </c>
      <c r="K22" s="18"/>
      <c r="L22" s="55">
        <v>0</v>
      </c>
      <c r="M22" s="15">
        <f t="shared" si="10"/>
        <v>0</v>
      </c>
      <c r="N22" s="18"/>
      <c r="O22" s="55">
        <f t="shared" si="11"/>
        <v>15000000</v>
      </c>
      <c r="P22" s="15">
        <f t="shared" si="12"/>
        <v>1500000</v>
      </c>
    </row>
    <row r="23" spans="1:16" ht="30" customHeight="1">
      <c r="A23" s="151"/>
      <c r="B23" s="146" t="s">
        <v>1006</v>
      </c>
      <c r="C23" s="206" t="s">
        <v>1007</v>
      </c>
      <c r="D23" s="302">
        <v>0.08</v>
      </c>
      <c r="E23" s="18"/>
      <c r="F23" s="55">
        <v>2500000</v>
      </c>
      <c r="G23" s="15">
        <f t="shared" si="8"/>
        <v>200000</v>
      </c>
      <c r="H23" s="18"/>
      <c r="I23" s="55">
        <v>5000000</v>
      </c>
      <c r="J23" s="15">
        <f t="shared" si="9"/>
        <v>400000</v>
      </c>
      <c r="K23" s="18"/>
      <c r="L23" s="55">
        <v>0</v>
      </c>
      <c r="M23" s="15">
        <f t="shared" si="10"/>
        <v>0</v>
      </c>
      <c r="N23" s="18"/>
      <c r="O23" s="55">
        <f t="shared" si="11"/>
        <v>7500000</v>
      </c>
      <c r="P23" s="15">
        <f t="shared" si="12"/>
        <v>600000</v>
      </c>
    </row>
    <row r="24" spans="1:16" ht="36" customHeight="1">
      <c r="A24" s="151"/>
      <c r="B24" s="207" t="s">
        <v>1055</v>
      </c>
      <c r="C24" s="206" t="s">
        <v>1056</v>
      </c>
      <c r="D24" s="295"/>
      <c r="E24" s="18"/>
      <c r="F24" s="55"/>
      <c r="G24" s="15"/>
      <c r="H24" s="18"/>
      <c r="I24" s="55"/>
      <c r="J24" s="15"/>
      <c r="K24" s="18"/>
      <c r="L24" s="55"/>
      <c r="M24" s="15"/>
      <c r="N24" s="18"/>
      <c r="O24" s="55"/>
      <c r="P24" s="15"/>
    </row>
    <row r="25" spans="1:16" ht="30" customHeight="1">
      <c r="A25" s="151"/>
      <c r="B25" s="146" t="s">
        <v>1009</v>
      </c>
      <c r="C25" s="206" t="s">
        <v>1003</v>
      </c>
      <c r="D25" s="302">
        <v>0.12</v>
      </c>
      <c r="E25" s="18"/>
      <c r="F25" s="55">
        <v>5000000</v>
      </c>
      <c r="G25" s="15">
        <f t="shared" ref="G25:G27" si="13">SUM(F25*$D25)</f>
        <v>600000</v>
      </c>
      <c r="H25" s="18"/>
      <c r="I25" s="55">
        <v>10000000</v>
      </c>
      <c r="J25" s="15">
        <f t="shared" ref="J25:J27" si="14">SUM(I25*$D25)</f>
        <v>1200000</v>
      </c>
      <c r="K25" s="18"/>
      <c r="L25" s="55">
        <v>0</v>
      </c>
      <c r="M25" s="15">
        <f t="shared" ref="M25:M27" si="15">SUM(L25*$D25)</f>
        <v>0</v>
      </c>
      <c r="N25" s="18"/>
      <c r="O25" s="55">
        <f t="shared" ref="O25:O27" si="16">SUM(F25,I25,L25)</f>
        <v>15000000</v>
      </c>
      <c r="P25" s="15">
        <f t="shared" ref="P25:P27" si="17">SUM(O25*$D25)</f>
        <v>1800000</v>
      </c>
    </row>
    <row r="26" spans="1:16" ht="30" customHeight="1">
      <c r="A26" s="151"/>
      <c r="B26" s="146" t="s">
        <v>1010</v>
      </c>
      <c r="C26" s="206" t="s">
        <v>1005</v>
      </c>
      <c r="D26" s="302">
        <v>0.1</v>
      </c>
      <c r="E26" s="18"/>
      <c r="F26" s="55">
        <v>5000000</v>
      </c>
      <c r="G26" s="15">
        <f t="shared" si="13"/>
        <v>500000</v>
      </c>
      <c r="H26" s="18"/>
      <c r="I26" s="55">
        <v>10000000</v>
      </c>
      <c r="J26" s="15">
        <f t="shared" si="14"/>
        <v>1000000</v>
      </c>
      <c r="K26" s="18"/>
      <c r="L26" s="55">
        <v>0</v>
      </c>
      <c r="M26" s="15">
        <f t="shared" si="15"/>
        <v>0</v>
      </c>
      <c r="N26" s="18"/>
      <c r="O26" s="55">
        <f t="shared" si="16"/>
        <v>15000000</v>
      </c>
      <c r="P26" s="15">
        <f t="shared" si="17"/>
        <v>1500000</v>
      </c>
    </row>
    <row r="27" spans="1:16" ht="30" customHeight="1">
      <c r="A27" s="151"/>
      <c r="B27" s="146" t="s">
        <v>1057</v>
      </c>
      <c r="C27" s="206" t="s">
        <v>1007</v>
      </c>
      <c r="D27" s="302">
        <v>0.08</v>
      </c>
      <c r="E27" s="18"/>
      <c r="F27" s="55">
        <v>2500000</v>
      </c>
      <c r="G27" s="15">
        <f t="shared" si="13"/>
        <v>200000</v>
      </c>
      <c r="H27" s="18"/>
      <c r="I27" s="55">
        <v>5000000</v>
      </c>
      <c r="J27" s="15">
        <f t="shared" si="14"/>
        <v>400000</v>
      </c>
      <c r="K27" s="18"/>
      <c r="L27" s="55">
        <v>0</v>
      </c>
      <c r="M27" s="15">
        <f t="shared" si="15"/>
        <v>0</v>
      </c>
      <c r="N27" s="18"/>
      <c r="O27" s="55">
        <f t="shared" si="16"/>
        <v>7500000</v>
      </c>
      <c r="P27" s="15">
        <f t="shared" si="17"/>
        <v>600000</v>
      </c>
    </row>
    <row r="28" spans="1:16" ht="50.25" customHeight="1">
      <c r="A28" s="151"/>
      <c r="B28" s="207" t="s">
        <v>1058</v>
      </c>
      <c r="C28" s="206" t="s">
        <v>1059</v>
      </c>
      <c r="D28" s="295"/>
      <c r="E28" s="18"/>
      <c r="F28" s="55"/>
      <c r="G28" s="15"/>
      <c r="H28" s="18"/>
      <c r="I28" s="55"/>
      <c r="J28" s="15"/>
      <c r="K28" s="18"/>
      <c r="L28" s="55"/>
      <c r="M28" s="15"/>
      <c r="N28" s="18"/>
      <c r="O28" s="55"/>
      <c r="P28" s="15"/>
    </row>
    <row r="29" spans="1:16" ht="30" customHeight="1">
      <c r="A29" s="151"/>
      <c r="B29" s="146" t="s">
        <v>1013</v>
      </c>
      <c r="C29" s="206" t="s">
        <v>1003</v>
      </c>
      <c r="D29" s="302">
        <v>0.12</v>
      </c>
      <c r="E29" s="18"/>
      <c r="F29" s="55">
        <v>5000000</v>
      </c>
      <c r="G29" s="15">
        <f t="shared" ref="G29:G31" si="18">SUM(F29*$D29)</f>
        <v>600000</v>
      </c>
      <c r="H29" s="18"/>
      <c r="I29" s="55">
        <v>10000000</v>
      </c>
      <c r="J29" s="15">
        <f t="shared" ref="J29:J31" si="19">SUM(I29*$D29)</f>
        <v>1200000</v>
      </c>
      <c r="K29" s="18"/>
      <c r="L29" s="55">
        <v>0</v>
      </c>
      <c r="M29" s="15">
        <f t="shared" ref="M29:M31" si="20">SUM(L29*$D29)</f>
        <v>0</v>
      </c>
      <c r="N29" s="18"/>
      <c r="O29" s="55">
        <f t="shared" ref="O29:O31" si="21">SUM(F29,I29,L29)</f>
        <v>15000000</v>
      </c>
      <c r="P29" s="15">
        <f t="shared" ref="P29:P31" si="22">SUM(O29*$D29)</f>
        <v>1800000</v>
      </c>
    </row>
    <row r="30" spans="1:16" ht="30" customHeight="1">
      <c r="A30" s="151"/>
      <c r="B30" s="146" t="s">
        <v>1014</v>
      </c>
      <c r="C30" s="206" t="s">
        <v>1005</v>
      </c>
      <c r="D30" s="302">
        <v>0.1</v>
      </c>
      <c r="E30" s="18"/>
      <c r="F30" s="55">
        <v>5000000</v>
      </c>
      <c r="G30" s="15">
        <f t="shared" si="18"/>
        <v>500000</v>
      </c>
      <c r="H30" s="18"/>
      <c r="I30" s="55">
        <v>10000000</v>
      </c>
      <c r="J30" s="15">
        <f t="shared" si="19"/>
        <v>1000000</v>
      </c>
      <c r="K30" s="18"/>
      <c r="L30" s="55">
        <v>0</v>
      </c>
      <c r="M30" s="15">
        <f t="shared" si="20"/>
        <v>0</v>
      </c>
      <c r="N30" s="18"/>
      <c r="O30" s="55">
        <f t="shared" si="21"/>
        <v>15000000</v>
      </c>
      <c r="P30" s="15">
        <f t="shared" si="22"/>
        <v>1500000</v>
      </c>
    </row>
    <row r="31" spans="1:16" ht="30" customHeight="1">
      <c r="A31" s="151"/>
      <c r="B31" s="146" t="s">
        <v>1015</v>
      </c>
      <c r="C31" s="206" t="s">
        <v>1007</v>
      </c>
      <c r="D31" s="302">
        <v>0.08</v>
      </c>
      <c r="E31" s="18"/>
      <c r="F31" s="55">
        <v>2500000</v>
      </c>
      <c r="G31" s="15">
        <f t="shared" si="18"/>
        <v>200000</v>
      </c>
      <c r="H31" s="18"/>
      <c r="I31" s="55">
        <v>5000000</v>
      </c>
      <c r="J31" s="15">
        <f t="shared" si="19"/>
        <v>400000</v>
      </c>
      <c r="K31" s="18"/>
      <c r="L31" s="55">
        <v>0</v>
      </c>
      <c r="M31" s="15">
        <f t="shared" si="20"/>
        <v>0</v>
      </c>
      <c r="N31" s="18"/>
      <c r="O31" s="55">
        <f t="shared" si="21"/>
        <v>7500000</v>
      </c>
      <c r="P31" s="15">
        <f t="shared" si="22"/>
        <v>600000</v>
      </c>
    </row>
    <row r="32" spans="1:16" ht="30" customHeight="1">
      <c r="A32" s="150" t="s">
        <v>1060</v>
      </c>
      <c r="B32" s="208" t="s">
        <v>1061</v>
      </c>
      <c r="C32" s="206"/>
      <c r="D32" s="296"/>
      <c r="E32" s="18"/>
      <c r="F32" s="55"/>
      <c r="G32" s="15"/>
      <c r="H32" s="16"/>
      <c r="I32" s="55"/>
      <c r="J32" s="15"/>
      <c r="K32" s="18"/>
      <c r="L32" s="55"/>
      <c r="M32" s="15"/>
      <c r="N32" s="18"/>
      <c r="O32" s="55"/>
      <c r="P32" s="15"/>
    </row>
    <row r="33" spans="1:16" ht="15" customHeight="1">
      <c r="A33" s="150"/>
      <c r="B33" s="207" t="s">
        <v>1062</v>
      </c>
      <c r="C33" s="206" t="s">
        <v>1063</v>
      </c>
      <c r="D33" s="290"/>
      <c r="E33" s="18"/>
      <c r="F33" s="55">
        <v>4800</v>
      </c>
      <c r="G33" s="15">
        <f t="shared" ref="G33:G37" si="23">SUM(F33*$D33)</f>
        <v>0</v>
      </c>
      <c r="H33" s="16"/>
      <c r="I33" s="55">
        <v>9600</v>
      </c>
      <c r="J33" s="15">
        <f t="shared" ref="J33:J37" si="24">SUM(I33*$D33)</f>
        <v>0</v>
      </c>
      <c r="K33" s="18"/>
      <c r="L33" s="55">
        <v>0</v>
      </c>
      <c r="M33" s="15">
        <f t="shared" ref="M33:M37" si="25">SUM(L33*$D33)</f>
        <v>0</v>
      </c>
      <c r="N33" s="18"/>
      <c r="O33" s="55">
        <f t="shared" ref="O33:O37" si="26">SUM(F33,I33,L33)</f>
        <v>14400</v>
      </c>
      <c r="P33" s="15">
        <f t="shared" ref="P33:P37" si="27">SUM(O33*$D33)</f>
        <v>0</v>
      </c>
    </row>
    <row r="34" spans="1:16" ht="15" customHeight="1">
      <c r="A34" s="150"/>
      <c r="B34" s="207" t="s">
        <v>1064</v>
      </c>
      <c r="C34" s="206" t="s">
        <v>1065</v>
      </c>
      <c r="D34" s="290"/>
      <c r="E34" s="18"/>
      <c r="F34" s="55">
        <v>4800</v>
      </c>
      <c r="G34" s="15">
        <f t="shared" si="23"/>
        <v>0</v>
      </c>
      <c r="H34" s="16"/>
      <c r="I34" s="55">
        <v>9600</v>
      </c>
      <c r="J34" s="15">
        <f t="shared" si="24"/>
        <v>0</v>
      </c>
      <c r="K34" s="18"/>
      <c r="L34" s="55">
        <v>0</v>
      </c>
      <c r="M34" s="15">
        <f t="shared" si="25"/>
        <v>0</v>
      </c>
      <c r="N34" s="18"/>
      <c r="O34" s="55">
        <f t="shared" si="26"/>
        <v>14400</v>
      </c>
      <c r="P34" s="15">
        <f t="shared" si="27"/>
        <v>0</v>
      </c>
    </row>
    <row r="35" spans="1:16" ht="15" customHeight="1">
      <c r="A35" s="150"/>
      <c r="B35" s="207" t="s">
        <v>1066</v>
      </c>
      <c r="C35" s="206" t="s">
        <v>1067</v>
      </c>
      <c r="D35" s="290"/>
      <c r="E35" s="18"/>
      <c r="F35" s="55">
        <v>14400</v>
      </c>
      <c r="G35" s="15">
        <f t="shared" si="23"/>
        <v>0</v>
      </c>
      <c r="H35" s="16"/>
      <c r="I35" s="55">
        <v>28800</v>
      </c>
      <c r="J35" s="15">
        <f t="shared" si="24"/>
        <v>0</v>
      </c>
      <c r="K35" s="18"/>
      <c r="L35" s="55">
        <v>0</v>
      </c>
      <c r="M35" s="15">
        <f t="shared" si="25"/>
        <v>0</v>
      </c>
      <c r="N35" s="18"/>
      <c r="O35" s="55">
        <f t="shared" si="26"/>
        <v>43200</v>
      </c>
      <c r="P35" s="15">
        <f t="shared" si="27"/>
        <v>0</v>
      </c>
    </row>
    <row r="36" spans="1:16" ht="15" customHeight="1">
      <c r="A36" s="150"/>
      <c r="B36" s="146" t="s">
        <v>1068</v>
      </c>
      <c r="C36" s="206" t="s">
        <v>1069</v>
      </c>
      <c r="D36" s="290"/>
      <c r="E36" s="18"/>
      <c r="F36" s="55">
        <v>14400</v>
      </c>
      <c r="G36" s="15">
        <f t="shared" si="23"/>
        <v>0</v>
      </c>
      <c r="H36" s="16"/>
      <c r="I36" s="55">
        <v>28800</v>
      </c>
      <c r="J36" s="15">
        <f t="shared" si="24"/>
        <v>0</v>
      </c>
      <c r="K36" s="18"/>
      <c r="L36" s="55">
        <v>0</v>
      </c>
      <c r="M36" s="15">
        <f t="shared" si="25"/>
        <v>0</v>
      </c>
      <c r="N36" s="18"/>
      <c r="O36" s="55">
        <f t="shared" si="26"/>
        <v>43200</v>
      </c>
      <c r="P36" s="15">
        <f t="shared" si="27"/>
        <v>0</v>
      </c>
    </row>
    <row r="37" spans="1:16" ht="15" customHeight="1">
      <c r="A37" s="150"/>
      <c r="B37" s="153" t="s">
        <v>1070</v>
      </c>
      <c r="C37" s="206" t="s">
        <v>1071</v>
      </c>
      <c r="D37" s="290"/>
      <c r="E37" s="18"/>
      <c r="F37" s="55">
        <v>7200</v>
      </c>
      <c r="G37" s="15">
        <f t="shared" si="23"/>
        <v>0</v>
      </c>
      <c r="H37" s="16"/>
      <c r="I37" s="55">
        <v>14400</v>
      </c>
      <c r="J37" s="15">
        <f t="shared" si="24"/>
        <v>0</v>
      </c>
      <c r="K37" s="18"/>
      <c r="L37" s="55">
        <v>0</v>
      </c>
      <c r="M37" s="15">
        <f t="shared" si="25"/>
        <v>0</v>
      </c>
      <c r="N37" s="18"/>
      <c r="O37" s="55">
        <f t="shared" si="26"/>
        <v>21600</v>
      </c>
      <c r="P37" s="15">
        <f t="shared" si="27"/>
        <v>0</v>
      </c>
    </row>
    <row r="38" spans="1:16" ht="30" customHeight="1">
      <c r="A38" s="150" t="s">
        <v>1072</v>
      </c>
      <c r="B38" s="209" t="s">
        <v>1073</v>
      </c>
      <c r="C38" s="206"/>
      <c r="D38" s="290"/>
      <c r="E38" s="18"/>
      <c r="F38" s="55"/>
      <c r="G38" s="15"/>
      <c r="H38" s="16"/>
      <c r="I38" s="55"/>
      <c r="J38" s="15"/>
      <c r="K38" s="18"/>
      <c r="L38" s="55"/>
      <c r="M38" s="15"/>
      <c r="N38" s="18"/>
      <c r="O38" s="55"/>
      <c r="P38" s="15"/>
    </row>
    <row r="39" spans="1:16" ht="30" customHeight="1">
      <c r="A39" s="151"/>
      <c r="B39" s="207" t="s">
        <v>1074</v>
      </c>
      <c r="C39" s="171" t="s">
        <v>118</v>
      </c>
      <c r="D39" s="290"/>
      <c r="E39" s="18"/>
      <c r="F39" s="55">
        <v>1</v>
      </c>
      <c r="G39" s="15">
        <f t="shared" ref="G39:G40" si="28">SUM(F39*$D39)</f>
        <v>0</v>
      </c>
      <c r="H39" s="16"/>
      <c r="I39" s="55">
        <v>0</v>
      </c>
      <c r="J39" s="15">
        <f t="shared" ref="J39:J40" si="29">SUM(I39*$D39)</f>
        <v>0</v>
      </c>
      <c r="K39" s="18"/>
      <c r="L39" s="55">
        <v>0</v>
      </c>
      <c r="M39" s="15">
        <f t="shared" ref="M39:M40" si="30">SUM(L39*$D39)</f>
        <v>0</v>
      </c>
      <c r="N39" s="18"/>
      <c r="O39" s="55">
        <v>1</v>
      </c>
      <c r="P39" s="15">
        <f t="shared" ref="P39:P40" si="31">SUM(O39*$D39)</f>
        <v>0</v>
      </c>
    </row>
    <row r="40" spans="1:16" ht="30" customHeight="1">
      <c r="A40" s="150" t="s">
        <v>1075</v>
      </c>
      <c r="B40" s="209" t="s">
        <v>1076</v>
      </c>
      <c r="C40" s="205" t="s">
        <v>1077</v>
      </c>
      <c r="D40" s="290"/>
      <c r="E40" s="18"/>
      <c r="F40" s="55">
        <v>6000</v>
      </c>
      <c r="G40" s="15">
        <f t="shared" si="28"/>
        <v>0</v>
      </c>
      <c r="H40" s="16"/>
      <c r="I40" s="55">
        <v>11000</v>
      </c>
      <c r="J40" s="15">
        <f t="shared" si="29"/>
        <v>0</v>
      </c>
      <c r="K40" s="18"/>
      <c r="L40" s="55">
        <v>0</v>
      </c>
      <c r="M40" s="15">
        <f t="shared" si="30"/>
        <v>0</v>
      </c>
      <c r="N40" s="18"/>
      <c r="O40" s="55">
        <f t="shared" ref="O40:O46" si="32">SUM(F40,I40,L40)</f>
        <v>17000</v>
      </c>
      <c r="P40" s="15">
        <f t="shared" si="31"/>
        <v>0</v>
      </c>
    </row>
    <row r="41" spans="1:16" ht="27" customHeight="1">
      <c r="A41" s="150" t="s">
        <v>1078</v>
      </c>
      <c r="B41" s="131" t="s">
        <v>1079</v>
      </c>
      <c r="C41" s="12"/>
      <c r="D41" s="297"/>
      <c r="E41" s="18"/>
      <c r="F41" s="55"/>
      <c r="G41" s="15"/>
      <c r="H41" s="16"/>
      <c r="I41" s="55"/>
      <c r="J41" s="15"/>
      <c r="K41" s="18"/>
      <c r="L41" s="55"/>
      <c r="M41" s="15"/>
      <c r="N41" s="18"/>
      <c r="O41" s="55"/>
      <c r="P41" s="15"/>
    </row>
    <row r="42" spans="1:16" ht="15" customHeight="1">
      <c r="A42" s="24"/>
      <c r="B42" s="54" t="s">
        <v>1080</v>
      </c>
      <c r="C42" s="12" t="s">
        <v>142</v>
      </c>
      <c r="D42" s="298"/>
      <c r="E42" s="18"/>
      <c r="F42" s="55">
        <v>100</v>
      </c>
      <c r="G42" s="15">
        <f t="shared" ref="G42:G47" si="33">SUM(F42*$D42)</f>
        <v>0</v>
      </c>
      <c r="H42" s="16"/>
      <c r="I42" s="55">
        <v>100</v>
      </c>
      <c r="J42" s="15">
        <f t="shared" ref="J42:J47" si="34">SUM(I42*$D42)</f>
        <v>0</v>
      </c>
      <c r="K42" s="18"/>
      <c r="L42" s="55">
        <v>0</v>
      </c>
      <c r="M42" s="15">
        <f t="shared" ref="M42:M47" si="35">SUM(L42*$D42)</f>
        <v>0</v>
      </c>
      <c r="N42" s="18"/>
      <c r="O42" s="55">
        <f t="shared" si="32"/>
        <v>200</v>
      </c>
      <c r="P42" s="15">
        <f t="shared" ref="P42:P47" si="36">SUM(O42*$D42)</f>
        <v>0</v>
      </c>
    </row>
    <row r="43" spans="1:16" ht="15" customHeight="1">
      <c r="A43" s="24"/>
      <c r="B43" s="54" t="s">
        <v>1081</v>
      </c>
      <c r="C43" s="12" t="s">
        <v>142</v>
      </c>
      <c r="D43" s="298"/>
      <c r="E43" s="18"/>
      <c r="F43" s="55">
        <v>100</v>
      </c>
      <c r="G43" s="15">
        <f t="shared" si="33"/>
        <v>0</v>
      </c>
      <c r="H43" s="16"/>
      <c r="I43" s="55">
        <v>100</v>
      </c>
      <c r="J43" s="15">
        <f t="shared" si="34"/>
        <v>0</v>
      </c>
      <c r="K43" s="18"/>
      <c r="L43" s="55">
        <v>0</v>
      </c>
      <c r="M43" s="15">
        <f t="shared" si="35"/>
        <v>0</v>
      </c>
      <c r="N43" s="18"/>
      <c r="O43" s="55">
        <f t="shared" si="32"/>
        <v>200</v>
      </c>
      <c r="P43" s="15">
        <f t="shared" si="36"/>
        <v>0</v>
      </c>
    </row>
    <row r="44" spans="1:16" ht="15" customHeight="1">
      <c r="A44" s="24"/>
      <c r="B44" s="54" t="s">
        <v>1082</v>
      </c>
      <c r="C44" s="12" t="s">
        <v>142</v>
      </c>
      <c r="D44" s="298"/>
      <c r="E44" s="18"/>
      <c r="F44" s="55">
        <v>100</v>
      </c>
      <c r="G44" s="15">
        <f t="shared" si="33"/>
        <v>0</v>
      </c>
      <c r="H44" s="16"/>
      <c r="I44" s="55">
        <v>100</v>
      </c>
      <c r="J44" s="15">
        <f t="shared" si="34"/>
        <v>0</v>
      </c>
      <c r="K44" s="18"/>
      <c r="L44" s="55">
        <v>0</v>
      </c>
      <c r="M44" s="15">
        <f t="shared" si="35"/>
        <v>0</v>
      </c>
      <c r="N44" s="18"/>
      <c r="O44" s="55">
        <f t="shared" si="32"/>
        <v>200</v>
      </c>
      <c r="P44" s="15">
        <f t="shared" si="36"/>
        <v>0</v>
      </c>
    </row>
    <row r="45" spans="1:16" ht="15" customHeight="1">
      <c r="A45" s="24"/>
      <c r="B45" s="54" t="s">
        <v>1083</v>
      </c>
      <c r="C45" s="12" t="s">
        <v>142</v>
      </c>
      <c r="D45" s="298"/>
      <c r="E45" s="18"/>
      <c r="F45" s="55">
        <v>100</v>
      </c>
      <c r="G45" s="15">
        <f t="shared" si="33"/>
        <v>0</v>
      </c>
      <c r="H45" s="16"/>
      <c r="I45" s="55">
        <v>100</v>
      </c>
      <c r="J45" s="15">
        <f t="shared" si="34"/>
        <v>0</v>
      </c>
      <c r="K45" s="18"/>
      <c r="L45" s="55">
        <v>0</v>
      </c>
      <c r="M45" s="15">
        <f t="shared" si="35"/>
        <v>0</v>
      </c>
      <c r="N45" s="18"/>
      <c r="O45" s="55">
        <f t="shared" si="32"/>
        <v>200</v>
      </c>
      <c r="P45" s="15">
        <f t="shared" si="36"/>
        <v>0</v>
      </c>
    </row>
    <row r="46" spans="1:16" ht="15" customHeight="1">
      <c r="A46" s="24"/>
      <c r="B46" s="54" t="s">
        <v>1084</v>
      </c>
      <c r="C46" s="12" t="s">
        <v>142</v>
      </c>
      <c r="D46" s="298"/>
      <c r="E46" s="18"/>
      <c r="F46" s="55">
        <v>100</v>
      </c>
      <c r="G46" s="15">
        <f t="shared" si="33"/>
        <v>0</v>
      </c>
      <c r="H46" s="16"/>
      <c r="I46" s="55">
        <v>100</v>
      </c>
      <c r="J46" s="15">
        <f t="shared" si="34"/>
        <v>0</v>
      </c>
      <c r="K46" s="18"/>
      <c r="L46" s="55">
        <v>0</v>
      </c>
      <c r="M46" s="15">
        <f t="shared" si="35"/>
        <v>0</v>
      </c>
      <c r="N46" s="18"/>
      <c r="O46" s="55">
        <f t="shared" si="32"/>
        <v>200</v>
      </c>
      <c r="P46" s="15">
        <f t="shared" si="36"/>
        <v>0</v>
      </c>
    </row>
    <row r="47" spans="1:16" ht="30" customHeight="1">
      <c r="A47" s="150" t="s">
        <v>1085</v>
      </c>
      <c r="B47" s="209" t="s">
        <v>1086</v>
      </c>
      <c r="C47" s="205" t="s">
        <v>397</v>
      </c>
      <c r="D47" s="290"/>
      <c r="E47" s="18"/>
      <c r="F47" s="55">
        <v>18</v>
      </c>
      <c r="G47" s="15">
        <f t="shared" si="33"/>
        <v>0</v>
      </c>
      <c r="H47" s="16"/>
      <c r="I47" s="55">
        <v>27</v>
      </c>
      <c r="J47" s="15">
        <f t="shared" si="34"/>
        <v>0</v>
      </c>
      <c r="K47" s="18"/>
      <c r="L47" s="55">
        <v>153</v>
      </c>
      <c r="M47" s="15">
        <f t="shared" si="35"/>
        <v>0</v>
      </c>
      <c r="N47" s="18"/>
      <c r="O47" s="55">
        <f t="shared" ref="O47" si="37">SUM(F47,I47,L47)</f>
        <v>198</v>
      </c>
      <c r="P47" s="15">
        <f t="shared" si="36"/>
        <v>0</v>
      </c>
    </row>
    <row r="48" spans="1:16" ht="15" customHeight="1" thickBot="1">
      <c r="A48" s="108"/>
      <c r="B48" s="407"/>
      <c r="C48" s="127"/>
      <c r="D48" s="272"/>
      <c r="E48" s="18"/>
      <c r="F48" s="55"/>
      <c r="G48" s="15"/>
      <c r="H48" s="16"/>
      <c r="I48" s="55"/>
      <c r="J48" s="15"/>
      <c r="K48" s="18"/>
      <c r="L48" s="55"/>
      <c r="M48" s="15"/>
      <c r="N48" s="18"/>
      <c r="O48" s="55"/>
      <c r="P48" s="15"/>
    </row>
    <row r="49" spans="1:16" ht="27" customHeight="1" thickBot="1">
      <c r="A49" s="348" t="s">
        <v>1087</v>
      </c>
      <c r="B49" s="350"/>
      <c r="C49" s="347"/>
      <c r="D49" s="349"/>
      <c r="F49" s="60"/>
      <c r="G49" s="402">
        <f>SUM(G5:G48)</f>
        <v>3900000</v>
      </c>
      <c r="H49" s="27"/>
      <c r="I49" s="382"/>
      <c r="J49" s="402">
        <f>SUM(J5:J48)</f>
        <v>7800000</v>
      </c>
      <c r="L49" s="382"/>
      <c r="M49" s="402">
        <f>SUM(M5:M48)</f>
        <v>0</v>
      </c>
      <c r="O49" s="382"/>
      <c r="P49" s="402">
        <f>SUM(P5:P48)</f>
        <v>11700000</v>
      </c>
    </row>
    <row r="50" spans="1:16">
      <c r="H50" s="16"/>
    </row>
    <row r="51" spans="1:16">
      <c r="G51" s="7"/>
      <c r="H51" s="16"/>
    </row>
    <row r="52" spans="1:16">
      <c r="H52" s="16"/>
    </row>
  </sheetData>
  <sheetProtection selectLockedCells="1"/>
  <mergeCells count="8">
    <mergeCell ref="O2:P2"/>
    <mergeCell ref="I2:J2"/>
    <mergeCell ref="A49:D49"/>
    <mergeCell ref="F2:G2"/>
    <mergeCell ref="L2:M2"/>
    <mergeCell ref="A2:A3"/>
    <mergeCell ref="B2:B3"/>
    <mergeCell ref="C2:C3"/>
  </mergeCells>
  <printOptions gridLines="1"/>
  <pageMargins left="0.70866141732283505" right="0.70866141732283505" top="0.74803149606299202" bottom="0.74803149606299202" header="0.118110236220472" footer="0.118110236220472"/>
  <pageSetup paperSize="9" scale="56"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1">
    <tabColor rgb="FF99CC00"/>
  </sheetPr>
  <dimension ref="A1:Q17"/>
  <sheetViews>
    <sheetView zoomScale="80" zoomScaleNormal="80" zoomScalePageLayoutView="80" workbookViewId="0">
      <pane ySplit="3" topLeftCell="A4" activePane="bottomLeft" state="frozen"/>
      <selection pane="bottomLeft" activeCell="R36" sqref="R36"/>
    </sheetView>
  </sheetViews>
  <sheetFormatPr defaultColWidth="31.140625" defaultRowHeight="11.25"/>
  <cols>
    <col min="1" max="1" width="9.7109375" style="1" customWidth="1"/>
    <col min="2" max="2" width="49.7109375" style="1" customWidth="1"/>
    <col min="3" max="3" width="13.710937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31.14062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F3" s="67" t="s">
        <v>113</v>
      </c>
      <c r="G3" s="67" t="s">
        <v>38</v>
      </c>
      <c r="I3" s="67" t="s">
        <v>113</v>
      </c>
      <c r="J3" s="67" t="s">
        <v>38</v>
      </c>
      <c r="L3" s="67" t="s">
        <v>113</v>
      </c>
      <c r="M3" s="67" t="s">
        <v>38</v>
      </c>
      <c r="O3" s="67" t="s">
        <v>113</v>
      </c>
      <c r="P3" s="67" t="s">
        <v>38</v>
      </c>
    </row>
    <row r="4" spans="1:17" ht="30" customHeight="1" thickBot="1">
      <c r="A4" s="97" t="s">
        <v>102</v>
      </c>
      <c r="B4" s="102" t="s">
        <v>1088</v>
      </c>
      <c r="C4" s="113"/>
      <c r="D4" s="233"/>
      <c r="F4" s="74"/>
      <c r="G4" s="73"/>
      <c r="H4" s="11"/>
      <c r="I4" s="367"/>
      <c r="J4" s="368"/>
      <c r="L4" s="367"/>
      <c r="M4" s="368"/>
      <c r="O4" s="367"/>
      <c r="P4" s="368"/>
    </row>
    <row r="5" spans="1:17" ht="15" customHeight="1">
      <c r="A5" s="84"/>
      <c r="B5" s="83"/>
      <c r="C5" s="114"/>
      <c r="D5" s="267"/>
      <c r="F5" s="216"/>
      <c r="G5" s="216"/>
      <c r="H5" s="11"/>
      <c r="I5" s="403"/>
      <c r="J5" s="216"/>
      <c r="K5" s="18"/>
      <c r="L5" s="403"/>
      <c r="M5" s="216"/>
      <c r="N5" s="18"/>
      <c r="O5" s="403"/>
      <c r="P5" s="216"/>
    </row>
    <row r="6" spans="1:17" ht="22.5" customHeight="1">
      <c r="A6" s="22" t="s">
        <v>1089</v>
      </c>
      <c r="B6" s="29" t="s">
        <v>1090</v>
      </c>
      <c r="C6" s="42" t="s">
        <v>118</v>
      </c>
      <c r="D6" s="269"/>
      <c r="E6" s="18"/>
      <c r="F6" s="55">
        <v>0</v>
      </c>
      <c r="G6" s="15">
        <f t="shared" ref="G6:G8" si="0">SUM(F6*$D6)</f>
        <v>0</v>
      </c>
      <c r="H6" s="18"/>
      <c r="I6" s="55">
        <v>0</v>
      </c>
      <c r="J6" s="15">
        <f t="shared" ref="J6:J8" si="1">SUM(I6*$D6)</f>
        <v>0</v>
      </c>
      <c r="K6" s="18"/>
      <c r="L6" s="55">
        <v>1</v>
      </c>
      <c r="M6" s="15">
        <f t="shared" ref="M6:M8" si="2">SUM(L6*$D6)</f>
        <v>0</v>
      </c>
      <c r="N6" s="18"/>
      <c r="O6" s="55">
        <v>1</v>
      </c>
      <c r="P6" s="15">
        <f t="shared" ref="P6:P8" si="3">SUM(O6*$D6)</f>
        <v>0</v>
      </c>
    </row>
    <row r="7" spans="1:17" ht="22.5">
      <c r="A7" s="22" t="s">
        <v>1091</v>
      </c>
      <c r="B7" s="29" t="s">
        <v>1092</v>
      </c>
      <c r="C7" s="42" t="s">
        <v>118</v>
      </c>
      <c r="D7" s="269"/>
      <c r="E7" s="18"/>
      <c r="F7" s="55">
        <v>0</v>
      </c>
      <c r="G7" s="15">
        <f t="shared" si="0"/>
        <v>0</v>
      </c>
      <c r="H7" s="18"/>
      <c r="I7" s="55">
        <v>0</v>
      </c>
      <c r="J7" s="15">
        <f t="shared" si="1"/>
        <v>0</v>
      </c>
      <c r="K7" s="18"/>
      <c r="L7" s="55">
        <v>1</v>
      </c>
      <c r="M7" s="15">
        <f t="shared" si="2"/>
        <v>0</v>
      </c>
      <c r="N7" s="18"/>
      <c r="O7" s="55">
        <v>1</v>
      </c>
      <c r="P7" s="15">
        <f t="shared" si="3"/>
        <v>0</v>
      </c>
    </row>
    <row r="8" spans="1:17" ht="21.75" customHeight="1">
      <c r="A8" s="22" t="s">
        <v>1093</v>
      </c>
      <c r="B8" s="29" t="s">
        <v>535</v>
      </c>
      <c r="C8" s="42" t="s">
        <v>121</v>
      </c>
      <c r="D8" s="269"/>
      <c r="E8" s="18"/>
      <c r="F8" s="55">
        <v>0</v>
      </c>
      <c r="G8" s="15">
        <f t="shared" si="0"/>
        <v>0</v>
      </c>
      <c r="H8" s="18"/>
      <c r="I8" s="55">
        <v>0</v>
      </c>
      <c r="J8" s="15">
        <f t="shared" si="1"/>
        <v>0</v>
      </c>
      <c r="K8" s="18"/>
      <c r="L8" s="55">
        <v>4</v>
      </c>
      <c r="M8" s="15">
        <f t="shared" si="2"/>
        <v>0</v>
      </c>
      <c r="N8" s="18"/>
      <c r="O8" s="55">
        <f>SUM(F8,I8,L8)</f>
        <v>4</v>
      </c>
      <c r="P8" s="15">
        <f t="shared" si="3"/>
        <v>0</v>
      </c>
    </row>
    <row r="9" spans="1:17" ht="21.75" customHeight="1" thickBot="1">
      <c r="A9" s="108"/>
      <c r="B9" s="109"/>
      <c r="C9" s="112"/>
      <c r="D9" s="272"/>
      <c r="E9" s="18"/>
      <c r="F9" s="55"/>
      <c r="G9" s="15"/>
      <c r="H9" s="16"/>
      <c r="I9" s="55"/>
      <c r="J9" s="15"/>
      <c r="K9" s="18"/>
      <c r="L9" s="55"/>
      <c r="M9" s="15"/>
      <c r="N9" s="18"/>
      <c r="O9" s="55"/>
      <c r="P9" s="15"/>
    </row>
    <row r="10" spans="1:17" ht="27" customHeight="1" thickBot="1">
      <c r="A10" s="348" t="s">
        <v>1094</v>
      </c>
      <c r="B10" s="347"/>
      <c r="C10" s="347"/>
      <c r="D10" s="349"/>
      <c r="F10" s="383"/>
      <c r="G10" s="402">
        <f>SUM(G5:G9)</f>
        <v>0</v>
      </c>
      <c r="H10" s="27"/>
      <c r="I10" s="382"/>
      <c r="J10" s="402">
        <f>SUM(J5:J9)</f>
        <v>0</v>
      </c>
      <c r="L10" s="382"/>
      <c r="M10" s="402">
        <f>SUM(M5:M9)</f>
        <v>0</v>
      </c>
      <c r="O10" s="382"/>
      <c r="P10" s="402">
        <f>SUM(P5:P9)</f>
        <v>0</v>
      </c>
    </row>
    <row r="11" spans="1:17">
      <c r="F11" s="36"/>
      <c r="G11" s="23"/>
    </row>
    <row r="12" spans="1:17">
      <c r="F12" s="36"/>
      <c r="G12" s="23"/>
    </row>
    <row r="13" spans="1:17">
      <c r="F13" s="36"/>
      <c r="G13" s="23"/>
    </row>
    <row r="14" spans="1:17">
      <c r="F14" s="36"/>
      <c r="G14" s="23"/>
    </row>
    <row r="15" spans="1:17">
      <c r="F15" s="36"/>
      <c r="G15" s="23"/>
    </row>
    <row r="16" spans="1:17">
      <c r="F16" s="36"/>
      <c r="G16" s="23"/>
    </row>
    <row r="17" spans="6:15">
      <c r="F17" s="36"/>
      <c r="G17" s="23"/>
      <c r="I17" s="1"/>
      <c r="L17" s="1"/>
      <c r="O17" s="1"/>
    </row>
  </sheetData>
  <sheetProtection selectLockedCells="1"/>
  <mergeCells count="8">
    <mergeCell ref="O2:P2"/>
    <mergeCell ref="I2:J2"/>
    <mergeCell ref="A10:D10"/>
    <mergeCell ref="F2:G2"/>
    <mergeCell ref="L2:M2"/>
    <mergeCell ref="A2:A3"/>
    <mergeCell ref="B2:B3"/>
    <mergeCell ref="C2:C3"/>
  </mergeCells>
  <printOptions gridLines="1"/>
  <pageMargins left="0.70866141732283505" right="0.70866141732283505" top="0.74803149606299202" bottom="0.74803149606299202" header="0.118110236220472" footer="0.118110236220472"/>
  <pageSetup paperSize="9" scale="57" fitToHeight="20" orientation="landscape" cellComments="asDisplayed" r:id="rId1"/>
  <headerFooter alignWithMargins="0">
    <oddHeader>&amp;C&amp;"Arial Narrow,Bold"&amp;8SOUTH AFRICAN NATIONAL ROADS AGENCY SOC LIMITED
SANRALX.002-184-2023/1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1">
    <tabColor rgb="FF99CC00"/>
    <pageSetUpPr fitToPage="1"/>
  </sheetPr>
  <dimension ref="A1:S39"/>
  <sheetViews>
    <sheetView tabSelected="1" zoomScale="80" zoomScaleNormal="80" zoomScalePageLayoutView="80" workbookViewId="0">
      <pane ySplit="3" topLeftCell="A4" activePane="bottomLeft" state="frozen"/>
      <selection pane="bottomLeft" activeCell="G20" sqref="G20"/>
    </sheetView>
  </sheetViews>
  <sheetFormatPr defaultColWidth="8.85546875" defaultRowHeight="11.25"/>
  <cols>
    <col min="1" max="1" width="14.42578125" style="1" customWidth="1"/>
    <col min="2" max="2" width="49.7109375" style="1" customWidth="1"/>
    <col min="3" max="3" width="13.85546875" style="1" customWidth="1"/>
    <col min="4" max="4" width="13.7109375" style="236"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8" width="8.85546875" style="1"/>
    <col min="19" max="19" width="13.42578125" style="1" bestFit="1" customWidth="1"/>
    <col min="20"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37" t="s">
        <v>110</v>
      </c>
      <c r="E2" s="9"/>
      <c r="F2" s="340" t="s">
        <v>47</v>
      </c>
      <c r="G2" s="341"/>
      <c r="H2" s="9"/>
      <c r="I2" s="346" t="s">
        <v>48</v>
      </c>
      <c r="J2" s="356"/>
      <c r="K2" s="9"/>
      <c r="L2" s="342" t="s">
        <v>49</v>
      </c>
      <c r="M2" s="357"/>
      <c r="N2" s="9"/>
      <c r="O2" s="358" t="s">
        <v>111</v>
      </c>
      <c r="P2" s="359"/>
      <c r="Q2" s="9"/>
    </row>
    <row r="3" spans="1:17" ht="27" customHeight="1" thickBot="1">
      <c r="A3" s="360"/>
      <c r="B3" s="361"/>
      <c r="C3" s="360"/>
      <c r="D3" s="397" t="s">
        <v>112</v>
      </c>
      <c r="F3" s="67" t="s">
        <v>113</v>
      </c>
      <c r="G3" s="67" t="s">
        <v>38</v>
      </c>
      <c r="I3" s="67" t="s">
        <v>113</v>
      </c>
      <c r="J3" s="67" t="s">
        <v>38</v>
      </c>
      <c r="L3" s="67" t="s">
        <v>113</v>
      </c>
      <c r="M3" s="67" t="s">
        <v>38</v>
      </c>
      <c r="O3" s="67" t="s">
        <v>113</v>
      </c>
      <c r="P3" s="67" t="s">
        <v>38</v>
      </c>
    </row>
    <row r="4" spans="1:17" ht="30" customHeight="1" thickBot="1">
      <c r="A4" s="95" t="s">
        <v>104</v>
      </c>
      <c r="B4" s="38" t="s">
        <v>1095</v>
      </c>
      <c r="C4" s="39"/>
      <c r="D4" s="239"/>
      <c r="F4" s="74"/>
      <c r="G4" s="73"/>
      <c r="I4" s="367"/>
      <c r="J4" s="368"/>
      <c r="L4" s="367"/>
      <c r="M4" s="368"/>
      <c r="O4" s="367"/>
      <c r="P4" s="368"/>
    </row>
    <row r="5" spans="1:17" ht="15" customHeight="1">
      <c r="A5" s="47"/>
      <c r="B5" s="48"/>
      <c r="C5" s="49"/>
      <c r="D5" s="274"/>
      <c r="F5" s="216"/>
      <c r="G5" s="216"/>
      <c r="H5" s="18"/>
      <c r="I5" s="216"/>
      <c r="J5" s="216"/>
      <c r="K5" s="18"/>
      <c r="L5" s="216"/>
      <c r="M5" s="216"/>
      <c r="N5" s="18"/>
      <c r="O5" s="216"/>
      <c r="P5" s="216"/>
    </row>
    <row r="6" spans="1:17" s="18" customFormat="1" ht="27" customHeight="1">
      <c r="A6" s="75" t="s">
        <v>1096</v>
      </c>
      <c r="B6" s="126" t="s">
        <v>1097</v>
      </c>
      <c r="C6" s="58"/>
      <c r="D6" s="278"/>
      <c r="F6" s="55"/>
      <c r="G6" s="15"/>
      <c r="H6" s="16"/>
      <c r="I6" s="55"/>
      <c r="J6" s="15"/>
      <c r="L6" s="55"/>
      <c r="M6" s="15"/>
      <c r="O6" s="55"/>
      <c r="P6" s="15"/>
    </row>
    <row r="7" spans="1:17" s="18" customFormat="1" ht="15" customHeight="1">
      <c r="A7" s="57"/>
      <c r="B7" s="171" t="s">
        <v>1098</v>
      </c>
      <c r="C7" s="59" t="s">
        <v>541</v>
      </c>
      <c r="D7" s="278"/>
      <c r="F7" s="55">
        <v>1</v>
      </c>
      <c r="G7" s="15">
        <v>6790000</v>
      </c>
      <c r="H7" s="16"/>
      <c r="I7" s="55">
        <v>1</v>
      </c>
      <c r="J7" s="15">
        <v>10190000</v>
      </c>
      <c r="L7" s="55">
        <v>1</v>
      </c>
      <c r="M7" s="15">
        <v>30560000</v>
      </c>
      <c r="O7" s="55">
        <v>1</v>
      </c>
      <c r="P7" s="56">
        <f>SUM(G7,J7,M7)</f>
        <v>47540000</v>
      </c>
    </row>
    <row r="8" spans="1:17" s="18" customFormat="1" ht="15" customHeight="1">
      <c r="A8" s="57"/>
      <c r="B8" s="171" t="s">
        <v>603</v>
      </c>
      <c r="C8" s="59" t="s">
        <v>1099</v>
      </c>
      <c r="D8" s="278"/>
      <c r="F8" s="56">
        <f>G7</f>
        <v>6790000</v>
      </c>
      <c r="G8" s="15">
        <f t="shared" ref="G8" si="0">SUM(F8*$D8)</f>
        <v>0</v>
      </c>
      <c r="H8" s="16"/>
      <c r="I8" s="56">
        <f>J7</f>
        <v>10190000</v>
      </c>
      <c r="J8" s="15">
        <f t="shared" ref="J8" si="1">SUM(I8*$D8)</f>
        <v>0</v>
      </c>
      <c r="L8" s="56">
        <f>M7</f>
        <v>30560000</v>
      </c>
      <c r="M8" s="15">
        <f t="shared" ref="M8" si="2">SUM(L8*$D8)</f>
        <v>0</v>
      </c>
      <c r="O8" s="56">
        <f>P7</f>
        <v>47540000</v>
      </c>
      <c r="P8" s="15">
        <f t="shared" ref="P8" si="3">SUM(O8*$D8)</f>
        <v>0</v>
      </c>
    </row>
    <row r="9" spans="1:17" s="18" customFormat="1" ht="27" customHeight="1">
      <c r="A9" s="75" t="s">
        <v>1100</v>
      </c>
      <c r="B9" s="65" t="s">
        <v>920</v>
      </c>
      <c r="C9" s="58"/>
      <c r="D9" s="278"/>
      <c r="F9" s="79"/>
      <c r="G9" s="79"/>
      <c r="I9" s="79"/>
      <c r="J9" s="79"/>
      <c r="L9" s="79"/>
      <c r="M9" s="79"/>
      <c r="O9" s="79"/>
      <c r="P9" s="79"/>
    </row>
    <row r="10" spans="1:17" s="18" customFormat="1" ht="15" customHeight="1">
      <c r="A10" s="24"/>
      <c r="B10" s="44" t="s">
        <v>921</v>
      </c>
      <c r="C10" s="58" t="s">
        <v>541</v>
      </c>
      <c r="D10" s="278"/>
      <c r="F10" s="55">
        <v>1</v>
      </c>
      <c r="G10" s="15">
        <v>2040000</v>
      </c>
      <c r="I10" s="55">
        <v>1</v>
      </c>
      <c r="J10" s="15">
        <v>3060000</v>
      </c>
      <c r="L10" s="55">
        <v>1</v>
      </c>
      <c r="M10" s="15">
        <v>9170000</v>
      </c>
      <c r="O10" s="55">
        <v>1</v>
      </c>
      <c r="P10" s="56">
        <f>SUM(G10,J10,M10)</f>
        <v>14270000</v>
      </c>
    </row>
    <row r="11" spans="1:17" s="18" customFormat="1" ht="15" customHeight="1">
      <c r="A11" s="24"/>
      <c r="B11" s="44" t="s">
        <v>922</v>
      </c>
      <c r="C11" s="58" t="s">
        <v>543</v>
      </c>
      <c r="D11" s="278"/>
      <c r="F11" s="56">
        <f>G10</f>
        <v>2040000</v>
      </c>
      <c r="G11" s="15">
        <f t="shared" ref="G11" si="4">SUM(F11*$D11)</f>
        <v>0</v>
      </c>
      <c r="I11" s="56">
        <f>J10</f>
        <v>3060000</v>
      </c>
      <c r="J11" s="15">
        <f t="shared" ref="J11" si="5">SUM(I11*$D11)</f>
        <v>0</v>
      </c>
      <c r="L11" s="56">
        <f>M10</f>
        <v>9170000</v>
      </c>
      <c r="M11" s="15">
        <f t="shared" ref="M11" si="6">SUM(L11*$D11)</f>
        <v>0</v>
      </c>
      <c r="O11" s="56">
        <f>P10</f>
        <v>14270000</v>
      </c>
      <c r="P11" s="15">
        <f t="shared" ref="P11" si="7">SUM(O11*$D11)</f>
        <v>0</v>
      </c>
    </row>
    <row r="12" spans="1:17" s="18" customFormat="1" ht="15" customHeight="1">
      <c r="A12" s="24"/>
      <c r="B12" s="44" t="s">
        <v>923</v>
      </c>
      <c r="C12" s="58" t="s">
        <v>541</v>
      </c>
      <c r="D12" s="278"/>
      <c r="F12" s="55">
        <v>1</v>
      </c>
      <c r="G12" s="15">
        <v>2040000</v>
      </c>
      <c r="I12" s="55">
        <v>1</v>
      </c>
      <c r="J12" s="15">
        <v>3060000</v>
      </c>
      <c r="L12" s="55">
        <v>1</v>
      </c>
      <c r="M12" s="15">
        <v>9170000</v>
      </c>
      <c r="O12" s="55">
        <v>1</v>
      </c>
      <c r="P12" s="56">
        <f>SUM(G12,J12,M12)</f>
        <v>14270000</v>
      </c>
    </row>
    <row r="13" spans="1:17" s="18" customFormat="1" ht="15" customHeight="1">
      <c r="A13" s="24"/>
      <c r="B13" s="44" t="s">
        <v>924</v>
      </c>
      <c r="C13" s="58" t="s">
        <v>543</v>
      </c>
      <c r="D13" s="278"/>
      <c r="F13" s="56">
        <f>G12</f>
        <v>2040000</v>
      </c>
      <c r="G13" s="15">
        <f t="shared" ref="G13" si="8">SUM(F13*$D13)</f>
        <v>0</v>
      </c>
      <c r="I13" s="56">
        <f>J12</f>
        <v>3060000</v>
      </c>
      <c r="J13" s="15">
        <f t="shared" ref="J13" si="9">SUM(I13*$D13)</f>
        <v>0</v>
      </c>
      <c r="L13" s="56">
        <f>M12</f>
        <v>9170000</v>
      </c>
      <c r="M13" s="15">
        <f t="shared" ref="M13" si="10">SUM(L13*$D13)</f>
        <v>0</v>
      </c>
      <c r="O13" s="56">
        <f>P12</f>
        <v>14270000</v>
      </c>
      <c r="P13" s="15">
        <f t="shared" ref="P13" si="11">SUM(O13*$D13)</f>
        <v>0</v>
      </c>
    </row>
    <row r="14" spans="1:17" s="18" customFormat="1" ht="15" customHeight="1">
      <c r="A14" s="24"/>
      <c r="B14" s="44" t="s">
        <v>1101</v>
      </c>
      <c r="C14" s="58" t="s">
        <v>541</v>
      </c>
      <c r="D14" s="278"/>
      <c r="F14" s="55">
        <v>1</v>
      </c>
      <c r="G14" s="15">
        <v>2040000</v>
      </c>
      <c r="I14" s="55">
        <v>1</v>
      </c>
      <c r="J14" s="15">
        <v>3060000</v>
      </c>
      <c r="L14" s="55">
        <v>1</v>
      </c>
      <c r="M14" s="15">
        <v>9170000</v>
      </c>
      <c r="O14" s="55">
        <v>1</v>
      </c>
      <c r="P14" s="56">
        <f>SUM(G14,J14,M14)</f>
        <v>14270000</v>
      </c>
    </row>
    <row r="15" spans="1:17" s="18" customFormat="1" ht="15" customHeight="1">
      <c r="A15" s="24"/>
      <c r="B15" s="44" t="s">
        <v>926</v>
      </c>
      <c r="C15" s="58" t="s">
        <v>543</v>
      </c>
      <c r="D15" s="278"/>
      <c r="F15" s="56">
        <f>G14</f>
        <v>2040000</v>
      </c>
      <c r="G15" s="15">
        <f t="shared" ref="G15" si="12">SUM(F15*$D15)</f>
        <v>0</v>
      </c>
      <c r="I15" s="56">
        <f>J14</f>
        <v>3060000</v>
      </c>
      <c r="J15" s="15">
        <f t="shared" ref="J15" si="13">SUM(I15*$D15)</f>
        <v>0</v>
      </c>
      <c r="L15" s="56">
        <f>M14</f>
        <v>9170000</v>
      </c>
      <c r="M15" s="15">
        <f t="shared" ref="M15" si="14">SUM(L15*$D15)</f>
        <v>0</v>
      </c>
      <c r="O15" s="56">
        <f>P14</f>
        <v>14270000</v>
      </c>
      <c r="P15" s="15">
        <f t="shared" ref="P15" si="15">SUM(O15*$D15)</f>
        <v>0</v>
      </c>
    </row>
    <row r="16" spans="1:17" s="18" customFormat="1" ht="15" customHeight="1">
      <c r="A16" s="24"/>
      <c r="B16" s="44" t="s">
        <v>1102</v>
      </c>
      <c r="C16" s="58" t="s">
        <v>541</v>
      </c>
      <c r="D16" s="278"/>
      <c r="F16" s="55">
        <v>1</v>
      </c>
      <c r="G16" s="15">
        <v>2040000</v>
      </c>
      <c r="I16" s="55">
        <v>1</v>
      </c>
      <c r="J16" s="15">
        <v>3060000</v>
      </c>
      <c r="L16" s="55">
        <v>1</v>
      </c>
      <c r="M16" s="15">
        <v>9170000</v>
      </c>
      <c r="O16" s="55">
        <v>1</v>
      </c>
      <c r="P16" s="56">
        <f>SUM(G16,J16,M16)</f>
        <v>14270000</v>
      </c>
    </row>
    <row r="17" spans="1:19" s="18" customFormat="1" ht="15" customHeight="1">
      <c r="A17" s="24"/>
      <c r="B17" s="44" t="s">
        <v>928</v>
      </c>
      <c r="C17" s="58" t="s">
        <v>543</v>
      </c>
      <c r="D17" s="278"/>
      <c r="F17" s="56">
        <f>G16</f>
        <v>2040000</v>
      </c>
      <c r="G17" s="15">
        <f t="shared" ref="G17" si="16">SUM(F17*$D17)</f>
        <v>0</v>
      </c>
      <c r="I17" s="56">
        <f>J16</f>
        <v>3060000</v>
      </c>
      <c r="J17" s="15">
        <f t="shared" ref="J17" si="17">SUM(I17*$D17)</f>
        <v>0</v>
      </c>
      <c r="L17" s="56">
        <f>M16</f>
        <v>9170000</v>
      </c>
      <c r="M17" s="15">
        <f t="shared" ref="M17" si="18">SUM(L17*$D17)</f>
        <v>0</v>
      </c>
      <c r="O17" s="56">
        <f>P16</f>
        <v>14270000</v>
      </c>
      <c r="P17" s="15">
        <f t="shared" ref="P17" si="19">SUM(O17*$D17)</f>
        <v>0</v>
      </c>
    </row>
    <row r="18" spans="1:19" s="18" customFormat="1" ht="15" customHeight="1">
      <c r="A18" s="24"/>
      <c r="B18" s="44" t="s">
        <v>1103</v>
      </c>
      <c r="C18" s="58" t="s">
        <v>541</v>
      </c>
      <c r="D18" s="278"/>
      <c r="F18" s="55">
        <v>1</v>
      </c>
      <c r="G18" s="15">
        <v>1020000</v>
      </c>
      <c r="I18" s="55">
        <v>1</v>
      </c>
      <c r="J18" s="15">
        <v>2040000</v>
      </c>
      <c r="L18" s="55">
        <v>1</v>
      </c>
      <c r="M18" s="15">
        <v>4080000</v>
      </c>
      <c r="O18" s="55">
        <v>1</v>
      </c>
      <c r="P18" s="56">
        <f>SUM(G18,J18,M18)</f>
        <v>7140000</v>
      </c>
    </row>
    <row r="19" spans="1:19" s="18" customFormat="1" ht="15" customHeight="1">
      <c r="A19" s="24"/>
      <c r="B19" s="44" t="s">
        <v>1104</v>
      </c>
      <c r="C19" s="58" t="s">
        <v>543</v>
      </c>
      <c r="D19" s="278"/>
      <c r="F19" s="56">
        <f>G18</f>
        <v>1020000</v>
      </c>
      <c r="G19" s="15">
        <f t="shared" ref="G19" si="20">SUM(F19*$D19)</f>
        <v>0</v>
      </c>
      <c r="I19" s="56">
        <v>1350000</v>
      </c>
      <c r="J19" s="15">
        <f t="shared" ref="J19" si="21">SUM(I19*$D19)</f>
        <v>0</v>
      </c>
      <c r="L19" s="56">
        <v>3825000</v>
      </c>
      <c r="M19" s="15">
        <f t="shared" ref="M19" si="22">SUM(L19*$D19)</f>
        <v>0</v>
      </c>
      <c r="O19" s="56">
        <f>P18</f>
        <v>7140000</v>
      </c>
      <c r="P19" s="15">
        <f t="shared" ref="P19" si="23">SUM(O19*$D19)</f>
        <v>0</v>
      </c>
    </row>
    <row r="20" spans="1:19" s="18" customFormat="1" ht="27" customHeight="1">
      <c r="A20" s="24"/>
      <c r="B20" s="44" t="s">
        <v>1105</v>
      </c>
      <c r="C20" s="58"/>
      <c r="D20" s="304">
        <v>-0.1</v>
      </c>
      <c r="F20" s="56"/>
      <c r="G20" s="15"/>
      <c r="I20" s="56"/>
      <c r="J20" s="15"/>
      <c r="L20" s="56"/>
      <c r="M20" s="15"/>
      <c r="O20" s="56"/>
      <c r="P20" s="56"/>
    </row>
    <row r="21" spans="1:19" ht="27" customHeight="1">
      <c r="A21" s="75" t="s">
        <v>1106</v>
      </c>
      <c r="B21" s="154" t="s">
        <v>1107</v>
      </c>
      <c r="C21" s="146"/>
      <c r="D21" s="299"/>
      <c r="F21" s="55"/>
      <c r="G21" s="15"/>
      <c r="H21" s="18"/>
      <c r="I21" s="55"/>
      <c r="J21" s="15"/>
      <c r="K21" s="18"/>
      <c r="L21" s="55"/>
      <c r="M21" s="15"/>
      <c r="N21" s="18"/>
      <c r="O21" s="55"/>
      <c r="P21" s="15"/>
    </row>
    <row r="22" spans="1:19" ht="15" customHeight="1">
      <c r="A22" s="152"/>
      <c r="B22" s="145" t="s">
        <v>1108</v>
      </c>
      <c r="C22" s="146" t="s">
        <v>541</v>
      </c>
      <c r="D22" s="279"/>
      <c r="F22" s="55">
        <v>1</v>
      </c>
      <c r="G22" s="55">
        <v>33960000</v>
      </c>
      <c r="H22" s="18"/>
      <c r="I22" s="55">
        <v>1</v>
      </c>
      <c r="J22" s="55">
        <v>67920000</v>
      </c>
      <c r="K22" s="18"/>
      <c r="L22" s="55">
        <v>0</v>
      </c>
      <c r="M22" s="55">
        <v>0</v>
      </c>
      <c r="N22" s="18"/>
      <c r="O22" s="55">
        <v>1</v>
      </c>
      <c r="P22" s="56">
        <f>SUM(G22,J22,M22)</f>
        <v>101880000</v>
      </c>
      <c r="S22" s="23"/>
    </row>
    <row r="23" spans="1:19" ht="15" customHeight="1">
      <c r="A23" s="152"/>
      <c r="B23" s="145" t="s">
        <v>1109</v>
      </c>
      <c r="C23" s="146" t="s">
        <v>543</v>
      </c>
      <c r="D23" s="278"/>
      <c r="F23" s="56">
        <f>G22</f>
        <v>33960000</v>
      </c>
      <c r="G23" s="15">
        <f t="shared" ref="G23" si="24">SUM(F23*$D23)</f>
        <v>0</v>
      </c>
      <c r="H23" s="18"/>
      <c r="I23" s="56">
        <f>J22</f>
        <v>67920000</v>
      </c>
      <c r="J23" s="15">
        <f t="shared" ref="J23" si="25">SUM(I23*$D23)</f>
        <v>0</v>
      </c>
      <c r="K23" s="18"/>
      <c r="L23" s="56">
        <f>M22</f>
        <v>0</v>
      </c>
      <c r="M23" s="15">
        <f t="shared" ref="M23" si="26">SUM(L23*$D23)</f>
        <v>0</v>
      </c>
      <c r="N23" s="18"/>
      <c r="O23" s="56">
        <f>P22</f>
        <v>101880000</v>
      </c>
      <c r="P23" s="15">
        <f t="shared" ref="P23" si="27">SUM(O23*$D23)</f>
        <v>0</v>
      </c>
    </row>
    <row r="24" spans="1:19" ht="27" customHeight="1">
      <c r="A24" s="75" t="s">
        <v>1110</v>
      </c>
      <c r="B24" s="154" t="s">
        <v>1111</v>
      </c>
      <c r="C24" s="146"/>
      <c r="D24" s="299"/>
      <c r="F24" s="55"/>
      <c r="G24" s="15"/>
      <c r="H24" s="18"/>
      <c r="I24" s="55"/>
      <c r="J24" s="15"/>
      <c r="K24" s="18"/>
      <c r="L24" s="55"/>
      <c r="M24" s="15"/>
      <c r="N24" s="18"/>
      <c r="O24" s="55"/>
      <c r="P24" s="15"/>
    </row>
    <row r="25" spans="1:19" ht="15" customHeight="1">
      <c r="A25" s="152"/>
      <c r="B25" s="145" t="s">
        <v>1112</v>
      </c>
      <c r="C25" s="146" t="s">
        <v>541</v>
      </c>
      <c r="D25" s="279"/>
      <c r="F25" s="55">
        <v>1</v>
      </c>
      <c r="G25" s="55">
        <v>33960000</v>
      </c>
      <c r="H25" s="18"/>
      <c r="I25" s="55">
        <v>1</v>
      </c>
      <c r="J25" s="55">
        <v>67920000</v>
      </c>
      <c r="K25" s="18"/>
      <c r="L25" s="55">
        <v>0</v>
      </c>
      <c r="M25" s="55">
        <v>0</v>
      </c>
      <c r="N25" s="18"/>
      <c r="O25" s="55">
        <v>1</v>
      </c>
      <c r="P25" s="56">
        <f>SUM(G25,J25,M25)</f>
        <v>101880000</v>
      </c>
    </row>
    <row r="26" spans="1:19" ht="15" customHeight="1">
      <c r="A26" s="152"/>
      <c r="B26" s="145" t="s">
        <v>1109</v>
      </c>
      <c r="C26" s="146" t="s">
        <v>543</v>
      </c>
      <c r="D26" s="278"/>
      <c r="F26" s="56">
        <f>G25</f>
        <v>33960000</v>
      </c>
      <c r="G26" s="15">
        <f t="shared" ref="G26" si="28">SUM(F26*$D26)</f>
        <v>0</v>
      </c>
      <c r="H26" s="18"/>
      <c r="I26" s="56">
        <f>J25</f>
        <v>67920000</v>
      </c>
      <c r="J26" s="15">
        <f t="shared" ref="J26" si="29">SUM(I26*$D26)</f>
        <v>0</v>
      </c>
      <c r="K26" s="18"/>
      <c r="L26" s="56">
        <f>M25</f>
        <v>0</v>
      </c>
      <c r="M26" s="15">
        <f t="shared" ref="M26" si="30">SUM(L26*$D26)</f>
        <v>0</v>
      </c>
      <c r="N26" s="18"/>
      <c r="O26" s="56">
        <f>P25</f>
        <v>101880000</v>
      </c>
      <c r="P26" s="15">
        <f t="shared" ref="P26" si="31">SUM(O26*$D26)</f>
        <v>0</v>
      </c>
    </row>
    <row r="27" spans="1:19" ht="27" customHeight="1">
      <c r="A27" s="75" t="s">
        <v>1113</v>
      </c>
      <c r="B27" s="154" t="s">
        <v>1114</v>
      </c>
      <c r="C27" s="146"/>
      <c r="D27" s="299"/>
      <c r="F27" s="55"/>
      <c r="G27" s="15"/>
      <c r="H27" s="18"/>
      <c r="I27" s="55"/>
      <c r="J27" s="15"/>
      <c r="K27" s="18"/>
      <c r="L27" s="55"/>
      <c r="M27" s="15"/>
      <c r="N27" s="18"/>
      <c r="O27" s="55"/>
      <c r="P27" s="15"/>
    </row>
    <row r="28" spans="1:19" ht="15" customHeight="1">
      <c r="A28" s="152"/>
      <c r="B28" s="145" t="s">
        <v>1115</v>
      </c>
      <c r="C28" s="146" t="s">
        <v>541</v>
      </c>
      <c r="D28" s="279"/>
      <c r="F28" s="55">
        <v>1</v>
      </c>
      <c r="G28" s="55">
        <v>4530000</v>
      </c>
      <c r="H28" s="18"/>
      <c r="I28" s="55">
        <v>1</v>
      </c>
      <c r="J28" s="55">
        <v>9060000</v>
      </c>
      <c r="K28" s="18"/>
      <c r="L28" s="55">
        <v>0</v>
      </c>
      <c r="M28" s="55">
        <v>0</v>
      </c>
      <c r="N28" s="18"/>
      <c r="O28" s="55">
        <v>1</v>
      </c>
      <c r="P28" s="56">
        <f>SUM(G28,J28,M28)</f>
        <v>13590000</v>
      </c>
    </row>
    <row r="29" spans="1:19" ht="15" customHeight="1">
      <c r="A29" s="152"/>
      <c r="B29" s="145" t="s">
        <v>1109</v>
      </c>
      <c r="C29" s="146" t="s">
        <v>543</v>
      </c>
      <c r="D29" s="278"/>
      <c r="F29" s="56">
        <f>G28</f>
        <v>4530000</v>
      </c>
      <c r="G29" s="15">
        <f t="shared" ref="G29" si="32">SUM(F29*$D29)</f>
        <v>0</v>
      </c>
      <c r="H29" s="18"/>
      <c r="I29" s="56">
        <f>J28</f>
        <v>9060000</v>
      </c>
      <c r="J29" s="15">
        <f t="shared" ref="J29" si="33">SUM(I29*$D29)</f>
        <v>0</v>
      </c>
      <c r="K29" s="18"/>
      <c r="L29" s="56">
        <f>M28</f>
        <v>0</v>
      </c>
      <c r="M29" s="15">
        <f t="shared" ref="M29" si="34">SUM(L29*$D29)</f>
        <v>0</v>
      </c>
      <c r="N29" s="18"/>
      <c r="O29" s="56">
        <f>P28</f>
        <v>13590000</v>
      </c>
      <c r="P29" s="15">
        <f t="shared" ref="P29" si="35">SUM(O29*$D29)</f>
        <v>0</v>
      </c>
    </row>
    <row r="30" spans="1:19" ht="15" customHeight="1">
      <c r="A30" s="157"/>
      <c r="B30" s="155"/>
      <c r="C30" s="156"/>
      <c r="D30" s="299"/>
      <c r="F30" s="55"/>
      <c r="G30" s="15"/>
      <c r="H30" s="18"/>
      <c r="I30" s="55"/>
      <c r="J30" s="15"/>
      <c r="K30" s="18"/>
      <c r="L30" s="55"/>
      <c r="M30" s="15"/>
      <c r="N30" s="18"/>
      <c r="O30" s="55"/>
      <c r="P30" s="15"/>
    </row>
    <row r="31" spans="1:19" ht="15" customHeight="1" thickBot="1">
      <c r="A31" s="107"/>
      <c r="B31" s="106"/>
      <c r="C31" s="86"/>
      <c r="D31" s="300"/>
      <c r="E31" s="18"/>
      <c r="F31" s="55"/>
      <c r="G31" s="15"/>
      <c r="H31" s="18"/>
      <c r="I31" s="55"/>
      <c r="J31" s="15"/>
      <c r="K31" s="18"/>
      <c r="L31" s="55"/>
      <c r="M31" s="15"/>
      <c r="N31" s="18"/>
      <c r="O31" s="55"/>
      <c r="P31" s="15"/>
    </row>
    <row r="32" spans="1:19" ht="27" customHeight="1" thickBot="1">
      <c r="A32" s="348" t="s">
        <v>1116</v>
      </c>
      <c r="B32" s="347"/>
      <c r="C32" s="347"/>
      <c r="D32" s="349"/>
      <c r="F32" s="383"/>
      <c r="G32" s="372">
        <f>SUM(G5:G31)</f>
        <v>88420000</v>
      </c>
      <c r="I32" s="383"/>
      <c r="J32" s="372">
        <f>SUM(J5:J31)</f>
        <v>169370000</v>
      </c>
      <c r="L32" s="383"/>
      <c r="M32" s="372">
        <f>SUM(M5:M31)</f>
        <v>71320000</v>
      </c>
      <c r="O32" s="383"/>
      <c r="P32" s="372">
        <f>SUM(P5:P31)</f>
        <v>329110000</v>
      </c>
    </row>
    <row r="33" spans="6:16" ht="15" customHeight="1">
      <c r="F33" s="36"/>
      <c r="G33" s="23"/>
    </row>
    <row r="34" spans="6:16" ht="15" customHeight="1">
      <c r="F34" s="36"/>
      <c r="G34" s="23"/>
      <c r="P34" s="197"/>
    </row>
    <row r="35" spans="6:16" ht="15" customHeight="1">
      <c r="F35" s="36"/>
      <c r="G35" s="23"/>
    </row>
    <row r="36" spans="6:16" ht="15" customHeight="1">
      <c r="F36" s="36"/>
      <c r="G36" s="23"/>
    </row>
    <row r="37" spans="6:16">
      <c r="F37" s="36"/>
      <c r="G37" s="23"/>
    </row>
    <row r="38" spans="6:16">
      <c r="F38" s="36"/>
      <c r="G38" s="23"/>
    </row>
    <row r="39" spans="6:16">
      <c r="F39" s="36"/>
      <c r="G39" s="23"/>
    </row>
  </sheetData>
  <sheetProtection selectLockedCells="1"/>
  <mergeCells count="8">
    <mergeCell ref="O2:P2"/>
    <mergeCell ref="A32:D32"/>
    <mergeCell ref="F2:G2"/>
    <mergeCell ref="I2:J2"/>
    <mergeCell ref="L2:M2"/>
    <mergeCell ref="A2:A3"/>
    <mergeCell ref="B2:B3"/>
    <mergeCell ref="C2:C3"/>
  </mergeCells>
  <printOptions gridLines="1"/>
  <pageMargins left="0.70866141732283505" right="0.70866141732283505" top="0.74803149606299202" bottom="0.74803149606299202" header="0.118110236220472" footer="0.118110236220472"/>
  <pageSetup paperSize="8" scale="56" fitToHeight="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CC66FF"/>
  </sheetPr>
  <dimension ref="B1:O49"/>
  <sheetViews>
    <sheetView showOutlineSymbols="0" zoomScale="80" zoomScaleNormal="80" zoomScaleSheetLayoutView="80" zoomScalePageLayoutView="80" workbookViewId="0">
      <pane ySplit="5" topLeftCell="A6" activePane="bottomLeft" state="frozen"/>
      <selection pane="bottomLeft" activeCell="D25" sqref="D25"/>
    </sheetView>
  </sheetViews>
  <sheetFormatPr defaultColWidth="8.85546875" defaultRowHeight="11.25"/>
  <cols>
    <col min="1" max="1" width="0.7109375" style="3" customWidth="1"/>
    <col min="2" max="2" width="20.7109375" style="4" customWidth="1"/>
    <col min="3" max="3" width="67.140625" style="2" customWidth="1"/>
    <col min="4" max="4" width="1.7109375" style="3" customWidth="1"/>
    <col min="5" max="5" width="20.7109375" style="3" customWidth="1"/>
    <col min="6" max="6" width="1.7109375" style="3" customWidth="1"/>
    <col min="7" max="7" width="20.7109375" style="3" customWidth="1"/>
    <col min="8" max="8" width="1.7109375" style="3" customWidth="1"/>
    <col min="9" max="9" width="20.7109375" style="3" customWidth="1"/>
    <col min="10" max="10" width="1.7109375" style="3" customWidth="1"/>
    <col min="11" max="11" width="20.7109375" style="3" customWidth="1"/>
    <col min="12" max="12" width="1.7109375" style="3" customWidth="1"/>
    <col min="13" max="15" width="20.7109375" style="316" customWidth="1"/>
    <col min="16" max="16384" width="8.85546875" style="3"/>
  </cols>
  <sheetData>
    <row r="1" spans="2:15" ht="15" customHeight="1"/>
    <row r="2" spans="2:15" ht="24" customHeight="1">
      <c r="B2" s="178" t="s">
        <v>46</v>
      </c>
      <c r="C2" s="159"/>
      <c r="D2" s="159"/>
      <c r="E2" s="160"/>
      <c r="F2" s="160"/>
      <c r="G2" s="160"/>
      <c r="H2" s="160"/>
      <c r="I2" s="160"/>
      <c r="J2" s="160"/>
      <c r="K2" s="160"/>
    </row>
    <row r="3" spans="2:15" ht="15" customHeight="1" thickBot="1">
      <c r="C3" s="5"/>
      <c r="E3" s="195">
        <v>12</v>
      </c>
      <c r="G3" s="195">
        <v>9</v>
      </c>
      <c r="I3" s="195">
        <v>51</v>
      </c>
      <c r="K3" s="195">
        <f>SUM(E3:I3)</f>
        <v>72</v>
      </c>
    </row>
    <row r="4" spans="2:15" s="1" customFormat="1" ht="120.75" customHeight="1" thickBot="1">
      <c r="B4" s="179"/>
      <c r="C4" s="60"/>
      <c r="D4" s="172"/>
      <c r="E4" s="180" t="s">
        <v>47</v>
      </c>
      <c r="F4" s="9"/>
      <c r="G4" s="189" t="s">
        <v>48</v>
      </c>
      <c r="H4" s="9"/>
      <c r="I4" s="190" t="s">
        <v>49</v>
      </c>
      <c r="J4" s="9"/>
      <c r="K4" s="179" t="s">
        <v>35</v>
      </c>
      <c r="M4" s="23"/>
      <c r="N4" s="23"/>
      <c r="O4" s="23"/>
    </row>
    <row r="5" spans="2:15" ht="30" customHeight="1" thickBot="1">
      <c r="B5" s="179" t="s">
        <v>36</v>
      </c>
      <c r="C5" s="179" t="s">
        <v>37</v>
      </c>
      <c r="D5" s="118"/>
      <c r="E5" s="179" t="s">
        <v>38</v>
      </c>
      <c r="F5" s="118"/>
      <c r="G5" s="179" t="s">
        <v>38</v>
      </c>
      <c r="H5" s="118"/>
      <c r="I5" s="179" t="s">
        <v>38</v>
      </c>
      <c r="J5" s="118"/>
      <c r="K5" s="179" t="s">
        <v>38</v>
      </c>
    </row>
    <row r="6" spans="2:15" ht="30" customHeight="1" thickBot="1">
      <c r="B6" s="181"/>
      <c r="C6" s="123"/>
      <c r="D6" s="118"/>
      <c r="E6" s="123"/>
      <c r="F6" s="118"/>
      <c r="G6" s="123"/>
      <c r="H6" s="118"/>
      <c r="I6" s="123"/>
      <c r="J6" s="118"/>
      <c r="K6" s="123"/>
    </row>
    <row r="7" spans="2:15" s="1" customFormat="1" ht="15" customHeight="1">
      <c r="B7" s="182"/>
      <c r="C7" s="184"/>
      <c r="D7" s="173"/>
      <c r="E7" s="186"/>
      <c r="F7" s="173"/>
      <c r="G7" s="186"/>
      <c r="H7" s="173"/>
      <c r="I7" s="186"/>
      <c r="J7" s="173"/>
      <c r="K7" s="186"/>
      <c r="M7" s="23"/>
      <c r="N7" s="23"/>
      <c r="O7" s="23"/>
    </row>
    <row r="8" spans="2:15" s="1" customFormat="1" ht="15" customHeight="1">
      <c r="B8" s="183" t="s">
        <v>50</v>
      </c>
      <c r="C8" s="185" t="s">
        <v>51</v>
      </c>
      <c r="D8" s="174"/>
      <c r="E8" s="187">
        <f>'B1-1000'!$G$61</f>
        <v>0</v>
      </c>
      <c r="F8" s="174"/>
      <c r="G8" s="187">
        <f>'B1-1000'!$J$61</f>
        <v>0</v>
      </c>
      <c r="H8" s="174"/>
      <c r="I8" s="187">
        <f>'B1-1000'!$M$61</f>
        <v>0</v>
      </c>
      <c r="J8" s="174"/>
      <c r="K8" s="187">
        <f>'B1-1000'!$P$61</f>
        <v>0</v>
      </c>
      <c r="M8" s="23"/>
      <c r="N8" s="23"/>
      <c r="O8" s="23"/>
    </row>
    <row r="9" spans="2:15" s="1" customFormat="1" ht="15" customHeight="1">
      <c r="B9" s="183" t="s">
        <v>52</v>
      </c>
      <c r="C9" s="185" t="s">
        <v>53</v>
      </c>
      <c r="D9" s="174"/>
      <c r="E9" s="187">
        <f>'B1-2000'!$G$8</f>
        <v>0</v>
      </c>
      <c r="F9" s="174"/>
      <c r="G9" s="187">
        <f>'B1-2000'!$J$8</f>
        <v>0</v>
      </c>
      <c r="H9" s="174"/>
      <c r="I9" s="187">
        <f>'B1-2000'!$M$8</f>
        <v>0</v>
      </c>
      <c r="J9" s="174"/>
      <c r="K9" s="187">
        <f>'B1-2000'!$P$8</f>
        <v>0</v>
      </c>
      <c r="M9" s="23"/>
      <c r="N9" s="23"/>
      <c r="O9" s="23"/>
    </row>
    <row r="10" spans="2:15" s="1" customFormat="1" ht="15" customHeight="1">
      <c r="B10" s="183" t="s">
        <v>54</v>
      </c>
      <c r="C10" s="185" t="s">
        <v>55</v>
      </c>
      <c r="D10" s="174"/>
      <c r="E10" s="188">
        <f>'B2-1000'!$G$12</f>
        <v>0</v>
      </c>
      <c r="F10" s="174"/>
      <c r="G10" s="188">
        <f>'B2-1000'!$J$12</f>
        <v>0</v>
      </c>
      <c r="H10" s="174"/>
      <c r="I10" s="188">
        <f>'B2-1000'!$M$12</f>
        <v>0</v>
      </c>
      <c r="J10" s="174"/>
      <c r="K10" s="188">
        <f>'B2-1000'!$P$12</f>
        <v>0</v>
      </c>
      <c r="M10" s="23"/>
      <c r="N10" s="23"/>
      <c r="O10" s="23"/>
    </row>
    <row r="11" spans="2:15" s="1" customFormat="1" ht="15" customHeight="1">
      <c r="B11" s="183" t="s">
        <v>56</v>
      </c>
      <c r="C11" s="185" t="s">
        <v>57</v>
      </c>
      <c r="D11" s="174"/>
      <c r="E11" s="188">
        <f>'B2-2000'!$G$106</f>
        <v>0</v>
      </c>
      <c r="F11" s="174"/>
      <c r="G11" s="188">
        <f>'B2-2000'!$J$106</f>
        <v>0</v>
      </c>
      <c r="H11" s="174"/>
      <c r="I11" s="188">
        <f>'B2-2000'!$M$106</f>
        <v>0</v>
      </c>
      <c r="J11" s="174"/>
      <c r="K11" s="188">
        <f>'B2-2000'!$P$106</f>
        <v>0</v>
      </c>
      <c r="M11" s="23"/>
      <c r="N11" s="23"/>
      <c r="O11" s="23"/>
    </row>
    <row r="12" spans="2:15" s="1" customFormat="1" ht="15" customHeight="1">
      <c r="B12" s="183" t="s">
        <v>58</v>
      </c>
      <c r="C12" s="185" t="s">
        <v>59</v>
      </c>
      <c r="D12" s="174"/>
      <c r="E12" s="188">
        <f>'B2-3000'!$G$161</f>
        <v>0</v>
      </c>
      <c r="F12" s="174"/>
      <c r="G12" s="188">
        <f>'B2-3000'!$J$161</f>
        <v>0</v>
      </c>
      <c r="H12" s="174"/>
      <c r="I12" s="188">
        <f>'B2-3000'!$M$161</f>
        <v>0</v>
      </c>
      <c r="J12" s="174"/>
      <c r="K12" s="188">
        <f>'B2-3000'!$P$161</f>
        <v>0</v>
      </c>
      <c r="M12" s="23"/>
      <c r="N12" s="23"/>
      <c r="O12" s="23"/>
    </row>
    <row r="13" spans="2:15" s="1" customFormat="1" ht="15" customHeight="1">
      <c r="B13" s="183" t="s">
        <v>60</v>
      </c>
      <c r="C13" s="185" t="s">
        <v>61</v>
      </c>
      <c r="D13" s="174"/>
      <c r="E13" s="188">
        <f>'B2-4000'!$G$15</f>
        <v>0</v>
      </c>
      <c r="F13" s="174"/>
      <c r="G13" s="188">
        <f>'B2-4000'!$J$15</f>
        <v>0</v>
      </c>
      <c r="H13" s="174"/>
      <c r="I13" s="188">
        <f>'B2-4000'!$M$15</f>
        <v>0</v>
      </c>
      <c r="J13" s="174"/>
      <c r="K13" s="188">
        <f>'B2-4000'!$P$15</f>
        <v>0</v>
      </c>
      <c r="M13" s="23"/>
      <c r="N13" s="23"/>
      <c r="O13" s="23"/>
    </row>
    <row r="14" spans="2:15" s="1" customFormat="1" ht="15" customHeight="1">
      <c r="B14" s="183" t="s">
        <v>62</v>
      </c>
      <c r="C14" s="185" t="s">
        <v>63</v>
      </c>
      <c r="D14" s="174"/>
      <c r="E14" s="188">
        <f>'B2-5000'!$G$28</f>
        <v>0</v>
      </c>
      <c r="F14" s="174"/>
      <c r="G14" s="188">
        <f>'B2-5000'!$J$28</f>
        <v>0</v>
      </c>
      <c r="H14" s="174"/>
      <c r="I14" s="188">
        <f>'B2-5000'!$M$28</f>
        <v>0</v>
      </c>
      <c r="J14" s="174"/>
      <c r="K14" s="188">
        <f>'B2-5000'!$P$28</f>
        <v>0</v>
      </c>
      <c r="M14" s="23"/>
      <c r="N14" s="23"/>
      <c r="O14" s="23"/>
    </row>
    <row r="15" spans="2:15" s="1" customFormat="1" ht="15" customHeight="1">
      <c r="B15" s="183" t="s">
        <v>64</v>
      </c>
      <c r="C15" s="185" t="s">
        <v>65</v>
      </c>
      <c r="D15" s="174"/>
      <c r="E15" s="188">
        <f>'B2-6000'!$G$71</f>
        <v>0</v>
      </c>
      <c r="F15" s="174"/>
      <c r="G15" s="188">
        <f>'B2-6000'!$J$71</f>
        <v>0</v>
      </c>
      <c r="H15" s="174"/>
      <c r="I15" s="188">
        <f>'B2-6000'!$M$71</f>
        <v>0</v>
      </c>
      <c r="J15" s="174"/>
      <c r="K15" s="188">
        <f>'B2-6000'!$P$71</f>
        <v>0</v>
      </c>
      <c r="M15" s="23"/>
      <c r="N15" s="23"/>
      <c r="O15" s="23"/>
    </row>
    <row r="16" spans="2:15" s="1" customFormat="1" ht="15" customHeight="1">
      <c r="B16" s="183" t="s">
        <v>66</v>
      </c>
      <c r="C16" s="185" t="s">
        <v>67</v>
      </c>
      <c r="D16" s="173"/>
      <c r="E16" s="187">
        <f>'B2-7000'!$G$47</f>
        <v>0</v>
      </c>
      <c r="F16" s="173"/>
      <c r="G16" s="187">
        <f>'B2-7000'!$J$47</f>
        <v>0</v>
      </c>
      <c r="H16" s="173"/>
      <c r="I16" s="187">
        <f>'B2-7000'!$M$47</f>
        <v>0</v>
      </c>
      <c r="J16" s="173"/>
      <c r="K16" s="187">
        <f>'B2-7000'!$P$47</f>
        <v>0</v>
      </c>
      <c r="M16" s="23"/>
      <c r="N16" s="23"/>
      <c r="O16" s="23"/>
    </row>
    <row r="17" spans="2:15" s="1" customFormat="1" ht="15" customHeight="1">
      <c r="B17" s="183" t="s">
        <v>68</v>
      </c>
      <c r="C17" s="185" t="s">
        <v>69</v>
      </c>
      <c r="D17" s="174"/>
      <c r="E17" s="188">
        <f>'B2-8000'!$G$83</f>
        <v>0</v>
      </c>
      <c r="F17" s="174"/>
      <c r="G17" s="188">
        <f>'B2-8000'!$J$83</f>
        <v>0</v>
      </c>
      <c r="H17" s="174"/>
      <c r="I17" s="188">
        <f>'B2-8000'!$M$83</f>
        <v>0</v>
      </c>
      <c r="J17" s="174"/>
      <c r="K17" s="188">
        <f>'B2-8000'!$P$83</f>
        <v>0</v>
      </c>
      <c r="M17" s="23"/>
      <c r="N17" s="23"/>
      <c r="O17" s="23"/>
    </row>
    <row r="18" spans="2:15" s="1" customFormat="1" ht="15" customHeight="1">
      <c r="B18" s="183" t="s">
        <v>70</v>
      </c>
      <c r="C18" s="185" t="s">
        <v>71</v>
      </c>
      <c r="D18" s="174"/>
      <c r="E18" s="188">
        <f>'B2-9000'!$G$10</f>
        <v>0</v>
      </c>
      <c r="F18" s="174"/>
      <c r="G18" s="188">
        <f>'B2-9000'!$J$10</f>
        <v>0</v>
      </c>
      <c r="H18" s="174"/>
      <c r="I18" s="188">
        <f>'B2-9000'!$M$10</f>
        <v>0</v>
      </c>
      <c r="J18" s="174"/>
      <c r="K18" s="188">
        <f>'B2-9000'!$P$10</f>
        <v>0</v>
      </c>
      <c r="M18" s="23"/>
      <c r="N18" s="23"/>
      <c r="O18" s="23"/>
    </row>
    <row r="19" spans="2:15" s="1" customFormat="1" ht="15" customHeight="1">
      <c r="B19" s="183" t="s">
        <v>72</v>
      </c>
      <c r="C19" s="185" t="s">
        <v>73</v>
      </c>
      <c r="D19" s="174"/>
      <c r="E19" s="188">
        <f>'B2-10 000'!$G$160</f>
        <v>1075049250</v>
      </c>
      <c r="F19" s="174"/>
      <c r="G19" s="188">
        <f>'B2-10 000'!$J$160</f>
        <v>445132750</v>
      </c>
      <c r="H19" s="174"/>
      <c r="I19" s="188">
        <f>'B2-10 000'!$M$160</f>
        <v>917949250</v>
      </c>
      <c r="J19" s="174"/>
      <c r="K19" s="188">
        <f>'B2-10 000'!$P$160</f>
        <v>2438131250</v>
      </c>
      <c r="M19" s="23"/>
      <c r="N19" s="23"/>
      <c r="O19" s="23"/>
    </row>
    <row r="20" spans="2:15" s="1" customFormat="1" ht="15" customHeight="1">
      <c r="B20" s="183" t="s">
        <v>74</v>
      </c>
      <c r="C20" s="185" t="s">
        <v>75</v>
      </c>
      <c r="D20" s="174"/>
      <c r="E20" s="188">
        <f>'B3-1000'!$G$19</f>
        <v>0</v>
      </c>
      <c r="F20" s="174"/>
      <c r="G20" s="188">
        <f>'B3-1000'!$J$19</f>
        <v>0</v>
      </c>
      <c r="H20" s="174"/>
      <c r="I20" s="188">
        <f>'B3-1000'!$M$19</f>
        <v>0</v>
      </c>
      <c r="J20" s="174"/>
      <c r="K20" s="188">
        <f>'B3-1000'!$P$19</f>
        <v>0</v>
      </c>
      <c r="M20" s="23"/>
      <c r="N20" s="23"/>
      <c r="O20" s="23"/>
    </row>
    <row r="21" spans="2:15" s="1" customFormat="1" ht="15" customHeight="1">
      <c r="B21" s="183" t="s">
        <v>76</v>
      </c>
      <c r="C21" s="185" t="s">
        <v>77</v>
      </c>
      <c r="D21" s="174"/>
      <c r="E21" s="188">
        <f>'B3-2000'!$G$44</f>
        <v>0</v>
      </c>
      <c r="F21" s="174"/>
      <c r="G21" s="188">
        <f>'B3-2000'!$J$44</f>
        <v>0</v>
      </c>
      <c r="H21" s="174"/>
      <c r="I21" s="188">
        <f>'B3-2000'!$M$44</f>
        <v>0</v>
      </c>
      <c r="J21" s="174"/>
      <c r="K21" s="188">
        <f>'B3-2000'!$P$44</f>
        <v>0</v>
      </c>
      <c r="M21" s="23"/>
      <c r="N21" s="23"/>
      <c r="O21" s="23"/>
    </row>
    <row r="22" spans="2:15" s="1" customFormat="1" ht="15" customHeight="1">
      <c r="B22" s="183" t="s">
        <v>78</v>
      </c>
      <c r="C22" s="185" t="s">
        <v>79</v>
      </c>
      <c r="D22" s="174"/>
      <c r="E22" s="188">
        <f>'B3-3000'!$G$35</f>
        <v>0</v>
      </c>
      <c r="F22" s="174"/>
      <c r="G22" s="188">
        <f>'B3-3000'!$J$35</f>
        <v>0</v>
      </c>
      <c r="H22" s="174"/>
      <c r="I22" s="188">
        <f>'B3-3000'!$M$35</f>
        <v>0</v>
      </c>
      <c r="J22" s="174"/>
      <c r="K22" s="188">
        <f>'B3-3000'!$P$35</f>
        <v>0</v>
      </c>
      <c r="M22" s="23"/>
      <c r="N22" s="23"/>
      <c r="O22" s="23"/>
    </row>
    <row r="23" spans="2:15" s="1" customFormat="1" ht="15" customHeight="1">
      <c r="B23" s="183" t="s">
        <v>80</v>
      </c>
      <c r="C23" s="185" t="s">
        <v>81</v>
      </c>
      <c r="D23" s="174"/>
      <c r="E23" s="188">
        <f>'B3-4000'!$G$20</f>
        <v>0</v>
      </c>
      <c r="F23" s="174"/>
      <c r="G23" s="188">
        <f>'B3-4000'!$J$20</f>
        <v>0</v>
      </c>
      <c r="H23" s="174"/>
      <c r="I23" s="188">
        <f>'B3-4000'!$M$20</f>
        <v>0</v>
      </c>
      <c r="J23" s="174"/>
      <c r="K23" s="188">
        <f>'B3-4000'!$P$20</f>
        <v>0</v>
      </c>
      <c r="M23" s="23"/>
      <c r="N23" s="23"/>
      <c r="O23" s="23"/>
    </row>
    <row r="24" spans="2:15" s="1" customFormat="1" ht="15" customHeight="1">
      <c r="B24" s="183" t="s">
        <v>82</v>
      </c>
      <c r="C24" s="185" t="s">
        <v>83</v>
      </c>
      <c r="D24" s="174"/>
      <c r="E24" s="188">
        <f>'B3-5000'!$G$11</f>
        <v>0</v>
      </c>
      <c r="F24" s="174"/>
      <c r="G24" s="188">
        <f>'B3-5000'!$J$11</f>
        <v>0</v>
      </c>
      <c r="H24" s="174"/>
      <c r="I24" s="188">
        <f>'B3-5000'!$M$11</f>
        <v>0</v>
      </c>
      <c r="J24" s="174"/>
      <c r="K24" s="188">
        <f>'B3-5000'!$P$11</f>
        <v>0</v>
      </c>
      <c r="M24" s="23"/>
      <c r="N24" s="23"/>
      <c r="O24" s="23"/>
    </row>
    <row r="25" spans="2:15" s="1" customFormat="1" ht="15" customHeight="1">
      <c r="B25" s="183" t="s">
        <v>84</v>
      </c>
      <c r="C25" s="185" t="s">
        <v>85</v>
      </c>
      <c r="D25" s="174"/>
      <c r="E25" s="188">
        <f>'B3-6000'!$G$17</f>
        <v>0</v>
      </c>
      <c r="F25" s="174"/>
      <c r="G25" s="188">
        <f>'B3-6000'!$J$17</f>
        <v>0</v>
      </c>
      <c r="H25" s="174"/>
      <c r="I25" s="188">
        <f>'B3-6000'!$M$17</f>
        <v>0</v>
      </c>
      <c r="J25" s="174"/>
      <c r="K25" s="188">
        <f>'B3-6000'!$P$17</f>
        <v>0</v>
      </c>
      <c r="M25" s="23"/>
      <c r="N25" s="23"/>
      <c r="O25" s="23"/>
    </row>
    <row r="26" spans="2:15" s="1" customFormat="1" ht="15" customHeight="1">
      <c r="B26" s="183" t="s">
        <v>86</v>
      </c>
      <c r="C26" s="185" t="s">
        <v>87</v>
      </c>
      <c r="D26" s="174"/>
      <c r="E26" s="188">
        <f>'B3-7000'!$G$13</f>
        <v>0</v>
      </c>
      <c r="F26" s="174"/>
      <c r="G26" s="188">
        <f>'B3-7000'!$J$13</f>
        <v>0</v>
      </c>
      <c r="H26" s="174"/>
      <c r="I26" s="188">
        <f>'B3-7000'!$M$13</f>
        <v>0</v>
      </c>
      <c r="J26" s="174"/>
      <c r="K26" s="188">
        <f>'B3-7000'!$P$13</f>
        <v>0</v>
      </c>
      <c r="M26" s="23"/>
      <c r="N26" s="23"/>
      <c r="O26" s="23"/>
    </row>
    <row r="27" spans="2:15" s="1" customFormat="1" ht="15" customHeight="1">
      <c r="B27" s="183" t="s">
        <v>88</v>
      </c>
      <c r="C27" s="185" t="s">
        <v>89</v>
      </c>
      <c r="D27" s="174"/>
      <c r="E27" s="188">
        <f>'B3-8000'!$G$60</f>
        <v>0</v>
      </c>
      <c r="F27" s="174"/>
      <c r="G27" s="188">
        <f>'B3-8000'!$J$60</f>
        <v>0</v>
      </c>
      <c r="H27" s="174"/>
      <c r="I27" s="188">
        <f>'B3-8000'!$M$60</f>
        <v>0</v>
      </c>
      <c r="J27" s="174"/>
      <c r="K27" s="188">
        <f>'B3-8000'!$P$60</f>
        <v>0</v>
      </c>
      <c r="M27" s="23"/>
      <c r="N27" s="23"/>
      <c r="O27" s="23"/>
    </row>
    <row r="28" spans="2:15" s="1" customFormat="1" ht="15" customHeight="1">
      <c r="B28" s="183" t="s">
        <v>90</v>
      </c>
      <c r="C28" s="185" t="s">
        <v>91</v>
      </c>
      <c r="D28" s="174"/>
      <c r="E28" s="188">
        <f>'B3-9000'!$G$42</f>
        <v>0</v>
      </c>
      <c r="F28" s="174"/>
      <c r="G28" s="188">
        <f>'B3-9000'!$J$42</f>
        <v>0</v>
      </c>
      <c r="H28" s="174"/>
      <c r="I28" s="188">
        <f>'B3-9000'!$M$42</f>
        <v>0</v>
      </c>
      <c r="J28" s="174"/>
      <c r="K28" s="188">
        <f>'B3-9000'!$P$42</f>
        <v>0</v>
      </c>
      <c r="M28" s="23"/>
      <c r="N28" s="23"/>
      <c r="O28" s="23"/>
    </row>
    <row r="29" spans="2:15" s="1" customFormat="1" ht="15" customHeight="1">
      <c r="B29" s="183" t="s">
        <v>92</v>
      </c>
      <c r="C29" s="185" t="s">
        <v>93</v>
      </c>
      <c r="D29" s="174"/>
      <c r="E29" s="188">
        <f>'B3-10 000'!$G$10</f>
        <v>0</v>
      </c>
      <c r="F29" s="174"/>
      <c r="G29" s="188">
        <f>'B3-10 000'!$J$10</f>
        <v>0</v>
      </c>
      <c r="H29" s="174"/>
      <c r="I29" s="188">
        <f>'B3-10 000'!$M$10</f>
        <v>0</v>
      </c>
      <c r="J29" s="174"/>
      <c r="K29" s="188">
        <f>'B3-10 000'!$P$10</f>
        <v>0</v>
      </c>
      <c r="M29" s="23"/>
      <c r="N29" s="23"/>
      <c r="O29" s="23"/>
    </row>
    <row r="30" spans="2:15" s="1" customFormat="1" ht="15" customHeight="1">
      <c r="B30" s="183" t="s">
        <v>94</v>
      </c>
      <c r="C30" s="185" t="s">
        <v>95</v>
      </c>
      <c r="D30" s="174"/>
      <c r="E30" s="188">
        <f>'B3-11 000'!$G$52</f>
        <v>49230000</v>
      </c>
      <c r="F30" s="174"/>
      <c r="G30" s="188">
        <f>'B3-11 000'!$J$52</f>
        <v>70600000</v>
      </c>
      <c r="H30" s="174"/>
      <c r="I30" s="188">
        <f>'B3-11 000'!$M$52</f>
        <v>325460000</v>
      </c>
      <c r="J30" s="174"/>
      <c r="K30" s="188">
        <f>'B3-11 000'!$P$52</f>
        <v>445290000</v>
      </c>
      <c r="M30" s="23"/>
      <c r="N30" s="23"/>
      <c r="O30" s="23"/>
    </row>
    <row r="31" spans="2:15" s="1" customFormat="1" ht="15" customHeight="1">
      <c r="B31" s="183" t="s">
        <v>96</v>
      </c>
      <c r="C31" s="185" t="s">
        <v>97</v>
      </c>
      <c r="D31" s="174"/>
      <c r="E31" s="188">
        <f>'B4-1000'!$G$19</f>
        <v>0</v>
      </c>
      <c r="F31" s="174"/>
      <c r="G31" s="188">
        <f>'B4-1000'!$J$19</f>
        <v>0</v>
      </c>
      <c r="H31" s="174"/>
      <c r="I31" s="188">
        <f>'B4-1000'!$M$19</f>
        <v>0</v>
      </c>
      <c r="J31" s="174"/>
      <c r="K31" s="188">
        <f>'B4-1000'!$P$19</f>
        <v>0</v>
      </c>
      <c r="M31" s="23"/>
      <c r="N31" s="23"/>
      <c r="O31" s="23"/>
    </row>
    <row r="32" spans="2:15" s="1" customFormat="1" ht="15" customHeight="1">
      <c r="B32" s="183" t="s">
        <v>98</v>
      </c>
      <c r="C32" s="185" t="s">
        <v>99</v>
      </c>
      <c r="D32" s="174"/>
      <c r="E32" s="188">
        <f>'B4-2000'!$G$50</f>
        <v>3950000</v>
      </c>
      <c r="F32" s="174"/>
      <c r="G32" s="188">
        <f>'B4-2000'!$J$50</f>
        <v>7850000</v>
      </c>
      <c r="H32" s="174"/>
      <c r="I32" s="188">
        <f>'B4-2000'!$M$50</f>
        <v>500000</v>
      </c>
      <c r="J32" s="174"/>
      <c r="K32" s="188">
        <f>'B4-2000'!$P$50</f>
        <v>12300000</v>
      </c>
      <c r="M32" s="23"/>
      <c r="N32" s="23"/>
      <c r="O32" s="23"/>
    </row>
    <row r="33" spans="2:15" s="1" customFormat="1" ht="15" customHeight="1">
      <c r="B33" s="183" t="s">
        <v>100</v>
      </c>
      <c r="C33" s="185" t="s">
        <v>101</v>
      </c>
      <c r="D33" s="174"/>
      <c r="E33" s="188">
        <f>'B4-3000'!$G$49</f>
        <v>3900000</v>
      </c>
      <c r="F33" s="174"/>
      <c r="G33" s="188">
        <f>'B4-3000'!$J$49</f>
        <v>7800000</v>
      </c>
      <c r="H33" s="174"/>
      <c r="I33" s="188">
        <f>'B4-3000'!$M$49</f>
        <v>0</v>
      </c>
      <c r="J33" s="174"/>
      <c r="K33" s="188">
        <f>'B4-3000'!$P$49</f>
        <v>11700000</v>
      </c>
      <c r="M33" s="23"/>
      <c r="N33" s="23"/>
      <c r="O33" s="23"/>
    </row>
    <row r="34" spans="2:15" s="1" customFormat="1" ht="15" customHeight="1">
      <c r="B34" s="183" t="s">
        <v>102</v>
      </c>
      <c r="C34" s="185" t="s">
        <v>103</v>
      </c>
      <c r="D34" s="174"/>
      <c r="E34" s="188">
        <f>'B4-4000'!$G$10</f>
        <v>0</v>
      </c>
      <c r="F34" s="174"/>
      <c r="G34" s="188">
        <f>'B4-4000'!$J$10</f>
        <v>0</v>
      </c>
      <c r="H34" s="174"/>
      <c r="I34" s="188">
        <f>'B4-4000'!$M$10</f>
        <v>0</v>
      </c>
      <c r="J34" s="174"/>
      <c r="K34" s="188">
        <f>'B4-4000'!$P$10</f>
        <v>0</v>
      </c>
      <c r="M34" s="23"/>
      <c r="N34" s="23"/>
      <c r="O34" s="23"/>
    </row>
    <row r="35" spans="2:15" s="1" customFormat="1" ht="15" customHeight="1">
      <c r="B35" s="183" t="s">
        <v>104</v>
      </c>
      <c r="C35" s="185" t="s">
        <v>105</v>
      </c>
      <c r="D35" s="174"/>
      <c r="E35" s="188">
        <f>'B4-5000'!$G$32</f>
        <v>88420000</v>
      </c>
      <c r="F35" s="174"/>
      <c r="G35" s="188">
        <f>'B4-5000'!$J$32</f>
        <v>169370000</v>
      </c>
      <c r="H35" s="174"/>
      <c r="I35" s="188">
        <f>'B4-5000'!$M$32</f>
        <v>71320000</v>
      </c>
      <c r="J35" s="174"/>
      <c r="K35" s="188">
        <f>'B4-5000'!$P$32</f>
        <v>329110000</v>
      </c>
      <c r="M35" s="23"/>
      <c r="N35" s="23"/>
      <c r="O35" s="23"/>
    </row>
    <row r="36" spans="2:15" s="1" customFormat="1" ht="15" customHeight="1">
      <c r="B36" s="183"/>
      <c r="C36" s="185"/>
      <c r="D36" s="174"/>
      <c r="E36" s="188"/>
      <c r="F36" s="174"/>
      <c r="G36" s="188"/>
      <c r="H36" s="174"/>
      <c r="I36" s="188"/>
      <c r="J36" s="174"/>
      <c r="K36" s="188"/>
      <c r="M36" s="23"/>
      <c r="N36" s="23"/>
      <c r="O36" s="23"/>
    </row>
    <row r="37" spans="2:15" s="1" customFormat="1" ht="15" customHeight="1" thickBot="1">
      <c r="B37" s="351"/>
      <c r="C37" s="352"/>
      <c r="D37" s="174"/>
      <c r="E37" s="353"/>
      <c r="F37" s="174"/>
      <c r="G37" s="353"/>
      <c r="H37" s="174"/>
      <c r="I37" s="353"/>
      <c r="J37" s="174"/>
      <c r="K37" s="353"/>
      <c r="M37" s="23"/>
      <c r="N37" s="23"/>
      <c r="O37" s="23"/>
    </row>
    <row r="38" spans="2:15" s="41" customFormat="1" ht="30" customHeight="1" thickBot="1">
      <c r="B38" s="331" t="s">
        <v>106</v>
      </c>
      <c r="C38" s="332"/>
      <c r="D38" s="175"/>
      <c r="E38" s="248">
        <f>SUM(E7:E37)</f>
        <v>1220549250</v>
      </c>
      <c r="F38" s="194"/>
      <c r="G38" s="248">
        <f>SUM(G7:G37)</f>
        <v>700752750</v>
      </c>
      <c r="H38" s="194"/>
      <c r="I38" s="248">
        <f>SUM(I7:I37)</f>
        <v>1315229250</v>
      </c>
      <c r="J38" s="194"/>
      <c r="K38" s="248">
        <f>SUM(K7:K37)</f>
        <v>3236531250</v>
      </c>
      <c r="M38" s="321"/>
      <c r="N38" s="321"/>
      <c r="O38" s="321"/>
    </row>
    <row r="39" spans="2:15" ht="15" customHeight="1">
      <c r="K39" s="198"/>
    </row>
    <row r="40" spans="2:15" s="317" customFormat="1" ht="15" customHeight="1">
      <c r="B40" s="335"/>
      <c r="C40" s="335"/>
      <c r="E40" s="318"/>
      <c r="G40" s="318"/>
      <c r="I40" s="318"/>
      <c r="K40" s="318"/>
      <c r="M40" s="318"/>
      <c r="N40" s="318"/>
      <c r="O40" s="318"/>
    </row>
    <row r="41" spans="2:15" s="317" customFormat="1" ht="15" customHeight="1">
      <c r="B41" s="336"/>
      <c r="C41" s="336"/>
      <c r="E41" s="318"/>
      <c r="G41" s="318"/>
      <c r="H41" s="318"/>
      <c r="I41" s="318"/>
      <c r="J41" s="318"/>
      <c r="K41" s="318"/>
      <c r="M41" s="318"/>
      <c r="N41" s="318"/>
      <c r="O41" s="318"/>
    </row>
    <row r="42" spans="2:15" s="317" customFormat="1" ht="31.5" customHeight="1">
      <c r="B42" s="337"/>
      <c r="C42" s="337"/>
      <c r="E42" s="318"/>
      <c r="G42" s="318"/>
      <c r="K42" s="318"/>
      <c r="M42" s="318"/>
      <c r="N42" s="318"/>
      <c r="O42" s="318"/>
    </row>
    <row r="43" spans="2:15" s="240" customFormat="1" ht="45" customHeight="1">
      <c r="B43" s="339"/>
      <c r="C43" s="339"/>
      <c r="I43" s="320"/>
      <c r="K43" s="319"/>
      <c r="M43" s="320"/>
      <c r="N43" s="320"/>
      <c r="O43" s="320"/>
    </row>
    <row r="44" spans="2:15" ht="15" customHeight="1">
      <c r="B44" s="338"/>
      <c r="C44" s="338"/>
    </row>
    <row r="45" spans="2:15" ht="15" customHeight="1"/>
    <row r="46" spans="2:15" ht="15" customHeight="1"/>
    <row r="47" spans="2:15" ht="15" customHeight="1"/>
    <row r="48" spans="2:15" ht="15" customHeight="1"/>
    <row r="49" ht="15" customHeight="1"/>
  </sheetData>
  <sheetProtection selectLockedCells="1"/>
  <mergeCells count="6">
    <mergeCell ref="B38:C38"/>
    <mergeCell ref="B40:C40"/>
    <mergeCell ref="B41:C41"/>
    <mergeCell ref="B42:C42"/>
    <mergeCell ref="B44:C44"/>
    <mergeCell ref="B43:C43"/>
  </mergeCells>
  <printOptions gridLines="1"/>
  <pageMargins left="0.70866141732283505" right="0.70866141732283505" top="0.74803149606299202" bottom="0.74803149606299202" header="0.118110236220472" footer="0.118110236220472"/>
  <pageSetup paperSize="9" scale="55" orientation="landscape"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99CC00"/>
  </sheetPr>
  <dimension ref="A1:Q72"/>
  <sheetViews>
    <sheetView zoomScale="80" zoomScaleNormal="80" zoomScalePageLayoutView="80" workbookViewId="0">
      <pane ySplit="3" topLeftCell="A47" activePane="bottomLeft" state="frozen"/>
      <selection pane="bottomLeft" activeCell="D62" sqref="D62"/>
    </sheetView>
  </sheetViews>
  <sheetFormatPr defaultColWidth="8.85546875" defaultRowHeight="11.25"/>
  <cols>
    <col min="1" max="1" width="9.7109375" style="8" customWidth="1"/>
    <col min="2" max="2" width="49.42578125" style="8" customWidth="1"/>
    <col min="3" max="3" width="13.7109375" style="8" customWidth="1"/>
    <col min="4" max="4" width="13.7109375" style="227" customWidth="1"/>
    <col min="5" max="5" width="1.7109375" style="9" customWidth="1"/>
    <col min="6" max="7" width="16.7109375" style="20" customWidth="1"/>
    <col min="8" max="8" width="1.7109375" style="9" customWidth="1"/>
    <col min="9" max="9" width="16.7109375" style="7" customWidth="1"/>
    <col min="10" max="10" width="16.7109375" style="1" customWidth="1"/>
    <col min="11" max="11" width="1.7109375" style="9" customWidth="1"/>
    <col min="12" max="12" width="16.7109375" style="7" customWidth="1"/>
    <col min="13" max="13" width="16.7109375" style="1" customWidth="1"/>
    <col min="14" max="14" width="1.7109375" style="9" customWidth="1"/>
    <col min="15" max="15" width="16.7109375" style="7" customWidth="1"/>
    <col min="16" max="16" width="16.7109375" style="1" customWidth="1"/>
    <col min="17" max="17" width="1.7109375" style="9" customWidth="1"/>
    <col min="18" max="16384" width="8.85546875" style="1"/>
  </cols>
  <sheetData>
    <row r="1" spans="1:17" ht="20.100000000000001" customHeight="1" thickBot="1">
      <c r="F1" s="66"/>
      <c r="G1" s="195">
        <v>12</v>
      </c>
      <c r="H1" s="3"/>
      <c r="I1" s="195"/>
      <c r="J1" s="195">
        <v>9</v>
      </c>
      <c r="K1" s="195"/>
      <c r="L1" s="3"/>
      <c r="M1" s="195">
        <v>51</v>
      </c>
      <c r="P1" s="195">
        <v>72</v>
      </c>
    </row>
    <row r="2" spans="1:17" ht="75" customHeight="1" thickBot="1">
      <c r="A2" s="354" t="s">
        <v>107</v>
      </c>
      <c r="B2" s="355" t="s">
        <v>108</v>
      </c>
      <c r="C2" s="354" t="s">
        <v>109</v>
      </c>
      <c r="D2" s="228" t="s">
        <v>110</v>
      </c>
      <c r="F2" s="340" t="s">
        <v>47</v>
      </c>
      <c r="G2" s="341"/>
      <c r="I2" s="346" t="s">
        <v>48</v>
      </c>
      <c r="J2" s="356"/>
      <c r="L2" s="342" t="s">
        <v>49</v>
      </c>
      <c r="M2" s="357"/>
      <c r="O2" s="358" t="s">
        <v>111</v>
      </c>
      <c r="P2" s="359"/>
    </row>
    <row r="3" spans="1:17" ht="27" customHeight="1" thickBot="1">
      <c r="A3" s="360"/>
      <c r="B3" s="361"/>
      <c r="C3" s="360"/>
      <c r="D3" s="362" t="s">
        <v>112</v>
      </c>
      <c r="F3" s="67" t="s">
        <v>113</v>
      </c>
      <c r="G3" s="67" t="s">
        <v>38</v>
      </c>
      <c r="I3" s="67" t="s">
        <v>113</v>
      </c>
      <c r="J3" s="67" t="s">
        <v>38</v>
      </c>
      <c r="L3" s="67" t="s">
        <v>113</v>
      </c>
      <c r="M3" s="67" t="s">
        <v>38</v>
      </c>
      <c r="O3" s="67" t="s">
        <v>113</v>
      </c>
      <c r="P3" s="67" t="s">
        <v>38</v>
      </c>
    </row>
    <row r="4" spans="1:17" ht="30" customHeight="1" thickBot="1">
      <c r="A4" s="363" t="s">
        <v>50</v>
      </c>
      <c r="B4" s="364" t="s">
        <v>114</v>
      </c>
      <c r="C4" s="365"/>
      <c r="D4" s="229"/>
      <c r="F4" s="366"/>
      <c r="G4" s="72"/>
      <c r="I4" s="367"/>
      <c r="J4" s="368"/>
      <c r="L4" s="367"/>
      <c r="M4" s="368"/>
      <c r="O4" s="367"/>
      <c r="P4" s="368"/>
    </row>
    <row r="5" spans="1:17" ht="15" customHeight="1">
      <c r="A5" s="69"/>
      <c r="B5" s="89"/>
      <c r="C5" s="58"/>
      <c r="D5" s="251"/>
      <c r="F5" s="191"/>
      <c r="G5" s="13"/>
      <c r="H5" s="167"/>
      <c r="I5" s="192"/>
      <c r="J5" s="13"/>
      <c r="K5" s="167"/>
      <c r="L5" s="192"/>
      <c r="M5" s="13"/>
      <c r="N5" s="167"/>
      <c r="O5" s="192"/>
      <c r="P5" s="13"/>
    </row>
    <row r="6" spans="1:17" ht="27" customHeight="1">
      <c r="A6" s="69" t="s">
        <v>115</v>
      </c>
      <c r="B6" s="43" t="s">
        <v>116</v>
      </c>
      <c r="C6" s="58"/>
      <c r="D6" s="251"/>
      <c r="F6" s="192"/>
      <c r="G6" s="13"/>
      <c r="H6" s="167"/>
      <c r="I6" s="192"/>
      <c r="J6" s="13"/>
      <c r="K6" s="167"/>
      <c r="L6" s="192"/>
      <c r="M6" s="13"/>
      <c r="N6" s="167"/>
      <c r="O6" s="192"/>
      <c r="P6" s="13"/>
    </row>
    <row r="7" spans="1:17" ht="15" customHeight="1">
      <c r="A7" s="70"/>
      <c r="B7" s="42" t="s">
        <v>117</v>
      </c>
      <c r="C7" s="58" t="s">
        <v>118</v>
      </c>
      <c r="D7" s="251"/>
      <c r="E7" s="14"/>
      <c r="F7" s="55">
        <v>1</v>
      </c>
      <c r="G7" s="15">
        <f>SUM(F7*$D7)</f>
        <v>0</v>
      </c>
      <c r="H7" s="161"/>
      <c r="I7" s="55">
        <v>0</v>
      </c>
      <c r="J7" s="15">
        <f>SUM(I7*$D7)</f>
        <v>0</v>
      </c>
      <c r="K7" s="161"/>
      <c r="L7" s="55">
        <v>0</v>
      </c>
      <c r="M7" s="15">
        <f>SUM(L7*$D7)</f>
        <v>0</v>
      </c>
      <c r="N7" s="162"/>
      <c r="O7" s="55">
        <v>1</v>
      </c>
      <c r="P7" s="15">
        <f>SUM(O7*$D7)</f>
        <v>0</v>
      </c>
      <c r="Q7" s="14"/>
    </row>
    <row r="8" spans="1:17" ht="15" customHeight="1">
      <c r="A8" s="70"/>
      <c r="B8" s="42" t="s">
        <v>119</v>
      </c>
      <c r="C8" s="58" t="s">
        <v>118</v>
      </c>
      <c r="D8" s="251"/>
      <c r="E8" s="14"/>
      <c r="F8" s="55">
        <v>1</v>
      </c>
      <c r="G8" s="15">
        <f>SUM(F8*$D8)</f>
        <v>0</v>
      </c>
      <c r="H8" s="161"/>
      <c r="I8" s="55">
        <v>0</v>
      </c>
      <c r="J8" s="15">
        <f>SUM(I8*$D8)</f>
        <v>0</v>
      </c>
      <c r="K8" s="161"/>
      <c r="L8" s="55">
        <v>0</v>
      </c>
      <c r="M8" s="15">
        <f>SUM(L8*$D8)</f>
        <v>0</v>
      </c>
      <c r="N8" s="162"/>
      <c r="O8" s="55">
        <v>1</v>
      </c>
      <c r="P8" s="15">
        <f>SUM(O8*$D8)</f>
        <v>0</v>
      </c>
      <c r="Q8" s="14"/>
    </row>
    <row r="9" spans="1:17" ht="15" customHeight="1">
      <c r="A9" s="70"/>
      <c r="B9" s="44" t="s">
        <v>120</v>
      </c>
      <c r="C9" s="58" t="s">
        <v>121</v>
      </c>
      <c r="D9" s="251"/>
      <c r="E9" s="14"/>
      <c r="F9" s="55">
        <v>12</v>
      </c>
      <c r="G9" s="15">
        <f>SUM(F9*$D9)</f>
        <v>0</v>
      </c>
      <c r="H9" s="161"/>
      <c r="I9" s="55">
        <v>0</v>
      </c>
      <c r="J9" s="15">
        <f>SUM(I9*$D9)</f>
        <v>0</v>
      </c>
      <c r="K9" s="161"/>
      <c r="L9" s="55">
        <v>0</v>
      </c>
      <c r="M9" s="15">
        <f>SUM(L9*$D9)</f>
        <v>0</v>
      </c>
      <c r="N9" s="162"/>
      <c r="O9" s="55">
        <f>SUM(F9,I9,L9)</f>
        <v>12</v>
      </c>
      <c r="P9" s="15">
        <f>SUM(O9*$D9)</f>
        <v>0</v>
      </c>
      <c r="Q9" s="14"/>
    </row>
    <row r="10" spans="1:17" ht="15" customHeight="1">
      <c r="A10" s="70"/>
      <c r="B10" s="44" t="s">
        <v>122</v>
      </c>
      <c r="C10" s="58" t="s">
        <v>121</v>
      </c>
      <c r="D10" s="251"/>
      <c r="E10" s="14"/>
      <c r="F10" s="55">
        <v>0</v>
      </c>
      <c r="G10" s="15">
        <f>SUM(F10*$D10)</f>
        <v>0</v>
      </c>
      <c r="H10" s="161"/>
      <c r="I10" s="55">
        <v>9</v>
      </c>
      <c r="J10" s="15">
        <f>SUM(I10*$D10)</f>
        <v>0</v>
      </c>
      <c r="K10" s="161"/>
      <c r="L10" s="55">
        <v>51</v>
      </c>
      <c r="M10" s="15">
        <f>SUM(L10*$D10)</f>
        <v>0</v>
      </c>
      <c r="N10" s="162"/>
      <c r="O10" s="55">
        <f>SUM(F10,I10,L10)</f>
        <v>60</v>
      </c>
      <c r="P10" s="15">
        <f>SUM(O10*$D10)</f>
        <v>0</v>
      </c>
      <c r="Q10" s="14"/>
    </row>
    <row r="11" spans="1:17" ht="27" customHeight="1">
      <c r="A11" s="69" t="s">
        <v>123</v>
      </c>
      <c r="B11" s="65" t="s">
        <v>124</v>
      </c>
      <c r="C11" s="58"/>
      <c r="D11" s="251"/>
      <c r="F11" s="192"/>
      <c r="G11" s="15"/>
      <c r="H11" s="167"/>
      <c r="I11" s="192"/>
      <c r="J11" s="15"/>
      <c r="K11" s="167"/>
      <c r="L11" s="192"/>
      <c r="M11" s="15"/>
      <c r="N11" s="167"/>
      <c r="O11" s="192"/>
      <c r="P11" s="15"/>
    </row>
    <row r="12" spans="1:17" ht="15" customHeight="1">
      <c r="A12" s="70"/>
      <c r="B12" s="42" t="s">
        <v>125</v>
      </c>
      <c r="C12" s="58" t="s">
        <v>118</v>
      </c>
      <c r="D12" s="251"/>
      <c r="E12" s="14"/>
      <c r="F12" s="55">
        <v>1</v>
      </c>
      <c r="G12" s="15">
        <f t="shared" ref="G12:G14" si="0">SUM(F12*$D12)</f>
        <v>0</v>
      </c>
      <c r="H12" s="161"/>
      <c r="I12" s="55">
        <v>0</v>
      </c>
      <c r="J12" s="15">
        <f t="shared" ref="J12:J14" si="1">SUM(I12*$D12)</f>
        <v>0</v>
      </c>
      <c r="K12" s="161"/>
      <c r="L12" s="55">
        <v>0</v>
      </c>
      <c r="M12" s="15">
        <f t="shared" ref="M12:M14" si="2">SUM(L12*$D12)</f>
        <v>0</v>
      </c>
      <c r="N12" s="162"/>
      <c r="O12" s="55">
        <v>1</v>
      </c>
      <c r="P12" s="15">
        <f t="shared" ref="P12:P14" si="3">SUM(O12*$D12)</f>
        <v>0</v>
      </c>
      <c r="Q12" s="14"/>
    </row>
    <row r="13" spans="1:17" ht="22.5" customHeight="1">
      <c r="A13" s="70"/>
      <c r="B13" s="42" t="s">
        <v>126</v>
      </c>
      <c r="C13" s="58" t="s">
        <v>118</v>
      </c>
      <c r="D13" s="251"/>
      <c r="E13" s="14"/>
      <c r="F13" s="55">
        <v>1</v>
      </c>
      <c r="G13" s="15">
        <f t="shared" si="0"/>
        <v>0</v>
      </c>
      <c r="H13" s="161"/>
      <c r="I13" s="55">
        <v>0</v>
      </c>
      <c r="J13" s="15">
        <f t="shared" si="1"/>
        <v>0</v>
      </c>
      <c r="K13" s="161"/>
      <c r="L13" s="55">
        <v>0</v>
      </c>
      <c r="M13" s="15">
        <f t="shared" si="2"/>
        <v>0</v>
      </c>
      <c r="N13" s="162"/>
      <c r="O13" s="55">
        <v>1</v>
      </c>
      <c r="P13" s="15">
        <f t="shared" si="3"/>
        <v>0</v>
      </c>
      <c r="Q13" s="14"/>
    </row>
    <row r="14" spans="1:17" ht="22.5" customHeight="1">
      <c r="A14" s="70"/>
      <c r="B14" s="311" t="s">
        <v>127</v>
      </c>
      <c r="C14" s="58" t="s">
        <v>118</v>
      </c>
      <c r="D14" s="251"/>
      <c r="E14" s="14"/>
      <c r="F14" s="55">
        <v>0</v>
      </c>
      <c r="G14" s="15">
        <f t="shared" si="0"/>
        <v>0</v>
      </c>
      <c r="H14" s="161"/>
      <c r="I14" s="55">
        <v>1</v>
      </c>
      <c r="J14" s="15">
        <f t="shared" si="1"/>
        <v>0</v>
      </c>
      <c r="K14" s="161"/>
      <c r="L14" s="55">
        <v>0</v>
      </c>
      <c r="M14" s="15">
        <f t="shared" si="2"/>
        <v>0</v>
      </c>
      <c r="N14" s="162"/>
      <c r="O14" s="55">
        <v>1</v>
      </c>
      <c r="P14" s="15">
        <f t="shared" si="3"/>
        <v>0</v>
      </c>
      <c r="Q14" s="14"/>
    </row>
    <row r="15" spans="1:17" ht="27" customHeight="1">
      <c r="A15" s="69" t="s">
        <v>128</v>
      </c>
      <c r="B15" s="29" t="s">
        <v>129</v>
      </c>
      <c r="C15" s="58"/>
      <c r="D15" s="251"/>
      <c r="F15" s="192"/>
      <c r="G15" s="15"/>
      <c r="H15" s="167"/>
      <c r="I15" s="192"/>
      <c r="J15" s="15"/>
      <c r="K15" s="167"/>
      <c r="L15" s="192"/>
      <c r="M15" s="15"/>
      <c r="N15" s="167"/>
      <c r="O15" s="192"/>
      <c r="P15" s="15"/>
    </row>
    <row r="16" spans="1:17" ht="15" customHeight="1">
      <c r="A16" s="70"/>
      <c r="B16" s="44" t="s">
        <v>130</v>
      </c>
      <c r="C16" s="58" t="s">
        <v>121</v>
      </c>
      <c r="D16" s="251"/>
      <c r="E16" s="14"/>
      <c r="F16" s="55">
        <v>9</v>
      </c>
      <c r="G16" s="15">
        <f>SUM(F16*$D16)</f>
        <v>0</v>
      </c>
      <c r="H16" s="161"/>
      <c r="I16" s="55">
        <v>0</v>
      </c>
      <c r="J16" s="15">
        <f>SUM(I16*$D16)</f>
        <v>0</v>
      </c>
      <c r="K16" s="161"/>
      <c r="L16" s="55">
        <v>0</v>
      </c>
      <c r="M16" s="15">
        <f>SUM(L16*$D16)</f>
        <v>0</v>
      </c>
      <c r="N16" s="162"/>
      <c r="O16" s="55">
        <f t="shared" ref="O16:O20" si="4">SUM(F16,I16,L16)</f>
        <v>9</v>
      </c>
      <c r="P16" s="15">
        <f>SUM(O16*$D16)</f>
        <v>0</v>
      </c>
      <c r="Q16" s="14"/>
    </row>
    <row r="17" spans="1:17" ht="15" customHeight="1">
      <c r="A17" s="70"/>
      <c r="B17" s="44" t="s">
        <v>131</v>
      </c>
      <c r="C17" s="58" t="s">
        <v>121</v>
      </c>
      <c r="D17" s="251"/>
      <c r="E17" s="14"/>
      <c r="F17" s="55">
        <v>0</v>
      </c>
      <c r="G17" s="15">
        <f>SUM(F17*$D17)</f>
        <v>0</v>
      </c>
      <c r="H17" s="161"/>
      <c r="I17" s="55">
        <v>9</v>
      </c>
      <c r="J17" s="15">
        <f>SUM(I17*$D17)</f>
        <v>0</v>
      </c>
      <c r="K17" s="161"/>
      <c r="L17" s="55">
        <v>51</v>
      </c>
      <c r="M17" s="15">
        <f>SUM(L17*$D17)</f>
        <v>0</v>
      </c>
      <c r="N17" s="162"/>
      <c r="O17" s="55">
        <f t="shared" si="4"/>
        <v>60</v>
      </c>
      <c r="P17" s="15">
        <f>SUM(O17*$D17)</f>
        <v>0</v>
      </c>
      <c r="Q17" s="14"/>
    </row>
    <row r="18" spans="1:17" ht="27" customHeight="1">
      <c r="A18" s="69" t="s">
        <v>132</v>
      </c>
      <c r="B18" s="29" t="s">
        <v>133</v>
      </c>
      <c r="C18" s="58"/>
      <c r="D18" s="251"/>
      <c r="E18" s="14"/>
      <c r="F18" s="55"/>
      <c r="G18" s="15"/>
      <c r="H18" s="161"/>
      <c r="I18" s="55"/>
      <c r="J18" s="15"/>
      <c r="K18" s="161"/>
      <c r="L18" s="55"/>
      <c r="M18" s="15"/>
      <c r="N18" s="162"/>
      <c r="O18" s="55"/>
      <c r="P18" s="15"/>
      <c r="Q18" s="14"/>
    </row>
    <row r="19" spans="1:17" s="18" customFormat="1" ht="45" customHeight="1">
      <c r="A19" s="70"/>
      <c r="B19" s="42" t="s">
        <v>134</v>
      </c>
      <c r="C19" s="58" t="s">
        <v>121</v>
      </c>
      <c r="D19" s="251"/>
      <c r="E19" s="161"/>
      <c r="F19" s="55">
        <v>6</v>
      </c>
      <c r="G19" s="15">
        <f>SUM(F19*$D19)</f>
        <v>0</v>
      </c>
      <c r="H19" s="161"/>
      <c r="I19" s="55">
        <v>9</v>
      </c>
      <c r="J19" s="15">
        <f>SUM(I19*$D19)</f>
        <v>0</v>
      </c>
      <c r="K19" s="161"/>
      <c r="L19" s="55">
        <v>51</v>
      </c>
      <c r="M19" s="15">
        <f>SUM(L19*$D19)</f>
        <v>0</v>
      </c>
      <c r="N19" s="162"/>
      <c r="O19" s="55">
        <f t="shared" ref="O19" si="5">SUM(F19,I19,L19)</f>
        <v>66</v>
      </c>
      <c r="P19" s="15">
        <f>SUM(O19*$D19)</f>
        <v>0</v>
      </c>
      <c r="Q19" s="161"/>
    </row>
    <row r="20" spans="1:17" ht="27" customHeight="1">
      <c r="A20" s="69" t="s">
        <v>135</v>
      </c>
      <c r="B20" s="29" t="s">
        <v>136</v>
      </c>
      <c r="C20" s="58" t="s">
        <v>121</v>
      </c>
      <c r="D20" s="251"/>
      <c r="E20" s="14"/>
      <c r="F20" s="55">
        <v>6</v>
      </c>
      <c r="G20" s="15">
        <f>SUM(F20*$D20)</f>
        <v>0</v>
      </c>
      <c r="H20" s="161"/>
      <c r="I20" s="55">
        <v>9</v>
      </c>
      <c r="J20" s="15">
        <f>SUM(I20*$D20)</f>
        <v>0</v>
      </c>
      <c r="K20" s="161"/>
      <c r="L20" s="55">
        <v>51</v>
      </c>
      <c r="M20" s="15">
        <f>SUM(L20*$D20)</f>
        <v>0</v>
      </c>
      <c r="N20" s="162"/>
      <c r="O20" s="55">
        <f t="shared" si="4"/>
        <v>66</v>
      </c>
      <c r="P20" s="15">
        <f>SUM(O20*$D20)</f>
        <v>0</v>
      </c>
      <c r="Q20" s="14"/>
    </row>
    <row r="21" spans="1:17" ht="27" customHeight="1">
      <c r="A21" s="69" t="s">
        <v>137</v>
      </c>
      <c r="B21" s="65" t="s">
        <v>138</v>
      </c>
      <c r="C21" s="58"/>
      <c r="D21" s="251"/>
      <c r="F21" s="192"/>
      <c r="G21" s="15"/>
      <c r="H21" s="167"/>
      <c r="I21" s="192"/>
      <c r="J21" s="15"/>
      <c r="K21" s="167"/>
      <c r="L21" s="192"/>
      <c r="M21" s="15"/>
      <c r="N21" s="167"/>
      <c r="O21" s="192"/>
      <c r="P21" s="15"/>
    </row>
    <row r="22" spans="1:17" ht="15" customHeight="1">
      <c r="A22" s="69"/>
      <c r="B22" s="44" t="s">
        <v>130</v>
      </c>
      <c r="C22" s="58" t="s">
        <v>121</v>
      </c>
      <c r="D22" s="251"/>
      <c r="E22" s="14"/>
      <c r="F22" s="55">
        <v>9</v>
      </c>
      <c r="G22" s="15">
        <f>SUM(F22*$D22)</f>
        <v>0</v>
      </c>
      <c r="H22" s="161"/>
      <c r="I22" s="55">
        <v>0</v>
      </c>
      <c r="J22" s="15">
        <f>SUM(I22*$D22)</f>
        <v>0</v>
      </c>
      <c r="K22" s="161"/>
      <c r="L22" s="55">
        <v>0</v>
      </c>
      <c r="M22" s="15">
        <f>SUM(L22*$D22)</f>
        <v>0</v>
      </c>
      <c r="N22" s="162"/>
      <c r="O22" s="55">
        <f>SUM(F22,I22,L22)</f>
        <v>9</v>
      </c>
      <c r="P22" s="15">
        <f>SUM(O22*$D22)</f>
        <v>0</v>
      </c>
      <c r="Q22" s="14"/>
    </row>
    <row r="23" spans="1:17" ht="15" customHeight="1">
      <c r="A23" s="69"/>
      <c r="B23" s="44" t="s">
        <v>131</v>
      </c>
      <c r="C23" s="58" t="s">
        <v>121</v>
      </c>
      <c r="D23" s="251"/>
      <c r="E23" s="14"/>
      <c r="F23" s="55">
        <v>0</v>
      </c>
      <c r="G23" s="15">
        <f>SUM(F23*$D23)</f>
        <v>0</v>
      </c>
      <c r="H23" s="161"/>
      <c r="I23" s="55">
        <v>9</v>
      </c>
      <c r="J23" s="15">
        <f>SUM(I23*$D23)</f>
        <v>0</v>
      </c>
      <c r="K23" s="161"/>
      <c r="L23" s="55">
        <v>51</v>
      </c>
      <c r="M23" s="15">
        <f>SUM(L23*$D23)</f>
        <v>0</v>
      </c>
      <c r="N23" s="162"/>
      <c r="O23" s="55">
        <f>SUM(F23,I23,L23)</f>
        <v>60</v>
      </c>
      <c r="P23" s="15">
        <f>SUM(O23*$D23)</f>
        <v>0</v>
      </c>
      <c r="Q23" s="14"/>
    </row>
    <row r="24" spans="1:17" ht="27" customHeight="1">
      <c r="A24" s="69" t="s">
        <v>139</v>
      </c>
      <c r="B24" s="65" t="s">
        <v>140</v>
      </c>
      <c r="C24" s="58"/>
      <c r="D24" s="251"/>
      <c r="E24" s="1"/>
      <c r="F24" s="192"/>
      <c r="G24" s="15"/>
      <c r="H24" s="18"/>
      <c r="I24" s="192"/>
      <c r="J24" s="15"/>
      <c r="K24" s="18"/>
      <c r="L24" s="192"/>
      <c r="M24" s="15"/>
      <c r="N24" s="18"/>
      <c r="O24" s="192"/>
      <c r="P24" s="15"/>
      <c r="Q24" s="1"/>
    </row>
    <row r="25" spans="1:17" ht="15" customHeight="1">
      <c r="A25" s="70"/>
      <c r="B25" s="44" t="s">
        <v>141</v>
      </c>
      <c r="C25" s="58" t="s">
        <v>142</v>
      </c>
      <c r="D25" s="251"/>
      <c r="E25" s="1"/>
      <c r="F25" s="55">
        <v>450</v>
      </c>
      <c r="G25" s="15">
        <f t="shared" ref="G25:G50" si="6">SUM(F25*$D25)</f>
        <v>0</v>
      </c>
      <c r="H25" s="18"/>
      <c r="I25" s="55">
        <v>225</v>
      </c>
      <c r="J25" s="15">
        <f t="shared" ref="J25:J50" si="7">SUM(I25*$D25)</f>
        <v>0</v>
      </c>
      <c r="K25" s="18"/>
      <c r="L25" s="55">
        <v>1275</v>
      </c>
      <c r="M25" s="15">
        <f t="shared" ref="M25:M50" si="8">SUM(L25*$D25)</f>
        <v>0</v>
      </c>
      <c r="N25" s="18"/>
      <c r="O25" s="55">
        <f t="shared" ref="O25:O50" si="9">SUM(F25,I25,L25)</f>
        <v>1950</v>
      </c>
      <c r="P25" s="15">
        <f t="shared" ref="P25:P50" si="10">SUM(O25*$D25)</f>
        <v>0</v>
      </c>
      <c r="Q25" s="1"/>
    </row>
    <row r="26" spans="1:17" ht="15" customHeight="1">
      <c r="A26" s="70"/>
      <c r="B26" s="44" t="s">
        <v>143</v>
      </c>
      <c r="C26" s="58" t="s">
        <v>142</v>
      </c>
      <c r="D26" s="251"/>
      <c r="E26" s="1"/>
      <c r="F26" s="55">
        <v>450</v>
      </c>
      <c r="G26" s="15">
        <f t="shared" si="6"/>
        <v>0</v>
      </c>
      <c r="H26" s="18"/>
      <c r="I26" s="55">
        <v>225</v>
      </c>
      <c r="J26" s="15">
        <f t="shared" si="7"/>
        <v>0</v>
      </c>
      <c r="K26" s="18"/>
      <c r="L26" s="55">
        <v>1275</v>
      </c>
      <c r="M26" s="15">
        <f t="shared" si="8"/>
        <v>0</v>
      </c>
      <c r="N26" s="18"/>
      <c r="O26" s="55">
        <f t="shared" si="9"/>
        <v>1950</v>
      </c>
      <c r="P26" s="15">
        <f t="shared" si="10"/>
        <v>0</v>
      </c>
      <c r="Q26" s="1"/>
    </row>
    <row r="27" spans="1:17" ht="15" customHeight="1">
      <c r="A27" s="70"/>
      <c r="B27" s="44" t="s">
        <v>144</v>
      </c>
      <c r="C27" s="58" t="s">
        <v>142</v>
      </c>
      <c r="D27" s="251"/>
      <c r="E27" s="1"/>
      <c r="F27" s="55">
        <v>450</v>
      </c>
      <c r="G27" s="15">
        <f t="shared" si="6"/>
        <v>0</v>
      </c>
      <c r="H27" s="18"/>
      <c r="I27" s="55">
        <v>225</v>
      </c>
      <c r="J27" s="15">
        <f t="shared" si="7"/>
        <v>0</v>
      </c>
      <c r="K27" s="18"/>
      <c r="L27" s="55">
        <v>1275</v>
      </c>
      <c r="M27" s="15">
        <f t="shared" si="8"/>
        <v>0</v>
      </c>
      <c r="N27" s="18"/>
      <c r="O27" s="55">
        <f t="shared" si="9"/>
        <v>1950</v>
      </c>
      <c r="P27" s="15">
        <f t="shared" si="10"/>
        <v>0</v>
      </c>
      <c r="Q27" s="1"/>
    </row>
    <row r="28" spans="1:17" ht="15" customHeight="1">
      <c r="A28" s="70"/>
      <c r="B28" s="44" t="s">
        <v>145</v>
      </c>
      <c r="C28" s="58" t="s">
        <v>142</v>
      </c>
      <c r="D28" s="251"/>
      <c r="E28" s="1"/>
      <c r="F28" s="55">
        <v>450</v>
      </c>
      <c r="G28" s="15">
        <f t="shared" si="6"/>
        <v>0</v>
      </c>
      <c r="H28" s="18"/>
      <c r="I28" s="55">
        <v>225</v>
      </c>
      <c r="J28" s="15">
        <f t="shared" si="7"/>
        <v>0</v>
      </c>
      <c r="K28" s="18"/>
      <c r="L28" s="55">
        <v>1275</v>
      </c>
      <c r="M28" s="15">
        <f t="shared" si="8"/>
        <v>0</v>
      </c>
      <c r="N28" s="18"/>
      <c r="O28" s="55">
        <f t="shared" si="9"/>
        <v>1950</v>
      </c>
      <c r="P28" s="15">
        <f t="shared" si="10"/>
        <v>0</v>
      </c>
      <c r="Q28" s="1"/>
    </row>
    <row r="29" spans="1:17" ht="15" customHeight="1">
      <c r="A29" s="70"/>
      <c r="B29" s="44" t="s">
        <v>146</v>
      </c>
      <c r="C29" s="58" t="s">
        <v>142</v>
      </c>
      <c r="D29" s="251"/>
      <c r="E29" s="1"/>
      <c r="F29" s="55">
        <v>450</v>
      </c>
      <c r="G29" s="15">
        <f t="shared" si="6"/>
        <v>0</v>
      </c>
      <c r="H29" s="18"/>
      <c r="I29" s="55">
        <v>225</v>
      </c>
      <c r="J29" s="15">
        <f t="shared" si="7"/>
        <v>0</v>
      </c>
      <c r="K29" s="18"/>
      <c r="L29" s="55">
        <v>1275</v>
      </c>
      <c r="M29" s="15">
        <f t="shared" si="8"/>
        <v>0</v>
      </c>
      <c r="N29" s="18"/>
      <c r="O29" s="55">
        <f t="shared" si="9"/>
        <v>1950</v>
      </c>
      <c r="P29" s="15">
        <f t="shared" si="10"/>
        <v>0</v>
      </c>
      <c r="Q29" s="1"/>
    </row>
    <row r="30" spans="1:17" ht="15" customHeight="1">
      <c r="A30" s="70"/>
      <c r="B30" s="44" t="s">
        <v>147</v>
      </c>
      <c r="C30" s="58" t="s">
        <v>142</v>
      </c>
      <c r="D30" s="251"/>
      <c r="E30" s="1"/>
      <c r="F30" s="55">
        <v>450</v>
      </c>
      <c r="G30" s="15">
        <f t="shared" si="6"/>
        <v>0</v>
      </c>
      <c r="H30" s="18"/>
      <c r="I30" s="55">
        <v>225</v>
      </c>
      <c r="J30" s="15">
        <f t="shared" si="7"/>
        <v>0</v>
      </c>
      <c r="K30" s="18"/>
      <c r="L30" s="55">
        <v>1275</v>
      </c>
      <c r="M30" s="15">
        <f t="shared" si="8"/>
        <v>0</v>
      </c>
      <c r="N30" s="18"/>
      <c r="O30" s="55">
        <f t="shared" si="9"/>
        <v>1950</v>
      </c>
      <c r="P30" s="15">
        <f t="shared" si="10"/>
        <v>0</v>
      </c>
      <c r="Q30" s="1"/>
    </row>
    <row r="31" spans="1:17" ht="15" customHeight="1">
      <c r="A31" s="70"/>
      <c r="B31" s="44" t="s">
        <v>148</v>
      </c>
      <c r="C31" s="58" t="s">
        <v>142</v>
      </c>
      <c r="D31" s="251"/>
      <c r="E31" s="1"/>
      <c r="F31" s="55">
        <v>450</v>
      </c>
      <c r="G31" s="15">
        <f t="shared" si="6"/>
        <v>0</v>
      </c>
      <c r="H31" s="18"/>
      <c r="I31" s="55">
        <v>225</v>
      </c>
      <c r="J31" s="15">
        <f t="shared" si="7"/>
        <v>0</v>
      </c>
      <c r="K31" s="18"/>
      <c r="L31" s="55">
        <v>1275</v>
      </c>
      <c r="M31" s="15">
        <f t="shared" si="8"/>
        <v>0</v>
      </c>
      <c r="N31" s="18"/>
      <c r="O31" s="55">
        <f t="shared" si="9"/>
        <v>1950</v>
      </c>
      <c r="P31" s="15">
        <f t="shared" si="10"/>
        <v>0</v>
      </c>
      <c r="Q31" s="1"/>
    </row>
    <row r="32" spans="1:17" ht="15" customHeight="1">
      <c r="A32" s="70"/>
      <c r="B32" s="44" t="s">
        <v>149</v>
      </c>
      <c r="C32" s="58" t="s">
        <v>142</v>
      </c>
      <c r="D32" s="251"/>
      <c r="E32" s="1"/>
      <c r="F32" s="55">
        <v>450</v>
      </c>
      <c r="G32" s="15">
        <f t="shared" si="6"/>
        <v>0</v>
      </c>
      <c r="H32" s="18"/>
      <c r="I32" s="55">
        <v>225</v>
      </c>
      <c r="J32" s="15">
        <f t="shared" si="7"/>
        <v>0</v>
      </c>
      <c r="K32" s="18"/>
      <c r="L32" s="55">
        <v>1275</v>
      </c>
      <c r="M32" s="15">
        <f t="shared" si="8"/>
        <v>0</v>
      </c>
      <c r="N32" s="18"/>
      <c r="O32" s="55">
        <f t="shared" si="9"/>
        <v>1950</v>
      </c>
      <c r="P32" s="15">
        <f t="shared" si="10"/>
        <v>0</v>
      </c>
      <c r="Q32" s="1"/>
    </row>
    <row r="33" spans="1:17" ht="15" customHeight="1">
      <c r="A33" s="70"/>
      <c r="B33" s="44" t="s">
        <v>150</v>
      </c>
      <c r="C33" s="58" t="s">
        <v>142</v>
      </c>
      <c r="D33" s="251"/>
      <c r="E33" s="1"/>
      <c r="F33" s="55">
        <v>450</v>
      </c>
      <c r="G33" s="15">
        <f t="shared" si="6"/>
        <v>0</v>
      </c>
      <c r="H33" s="18"/>
      <c r="I33" s="55">
        <v>225</v>
      </c>
      <c r="J33" s="15">
        <f t="shared" si="7"/>
        <v>0</v>
      </c>
      <c r="K33" s="18"/>
      <c r="L33" s="55">
        <v>1275</v>
      </c>
      <c r="M33" s="15">
        <f t="shared" si="8"/>
        <v>0</v>
      </c>
      <c r="N33" s="18"/>
      <c r="O33" s="55">
        <f t="shared" si="9"/>
        <v>1950</v>
      </c>
      <c r="P33" s="15">
        <f t="shared" si="10"/>
        <v>0</v>
      </c>
      <c r="Q33" s="1"/>
    </row>
    <row r="34" spans="1:17" ht="15" customHeight="1">
      <c r="A34" s="70"/>
      <c r="B34" s="44" t="s">
        <v>151</v>
      </c>
      <c r="C34" s="58" t="s">
        <v>142</v>
      </c>
      <c r="D34" s="251"/>
      <c r="E34" s="1"/>
      <c r="F34" s="55">
        <v>450</v>
      </c>
      <c r="G34" s="15">
        <f t="shared" si="6"/>
        <v>0</v>
      </c>
      <c r="H34" s="18"/>
      <c r="I34" s="55">
        <v>225</v>
      </c>
      <c r="J34" s="15">
        <f t="shared" si="7"/>
        <v>0</v>
      </c>
      <c r="K34" s="18"/>
      <c r="L34" s="55">
        <v>1275</v>
      </c>
      <c r="M34" s="15">
        <f t="shared" si="8"/>
        <v>0</v>
      </c>
      <c r="N34" s="18"/>
      <c r="O34" s="55">
        <f t="shared" si="9"/>
        <v>1950</v>
      </c>
      <c r="P34" s="15">
        <f t="shared" si="10"/>
        <v>0</v>
      </c>
      <c r="Q34" s="1"/>
    </row>
    <row r="35" spans="1:17" ht="15" customHeight="1">
      <c r="A35" s="70"/>
      <c r="B35" s="44" t="s">
        <v>152</v>
      </c>
      <c r="C35" s="58" t="s">
        <v>142</v>
      </c>
      <c r="D35" s="251"/>
      <c r="E35" s="1"/>
      <c r="F35" s="55">
        <v>450</v>
      </c>
      <c r="G35" s="15">
        <f t="shared" si="6"/>
        <v>0</v>
      </c>
      <c r="H35" s="18"/>
      <c r="I35" s="55">
        <v>225</v>
      </c>
      <c r="J35" s="15">
        <f t="shared" si="7"/>
        <v>0</v>
      </c>
      <c r="K35" s="18"/>
      <c r="L35" s="55">
        <v>1275</v>
      </c>
      <c r="M35" s="15">
        <f t="shared" si="8"/>
        <v>0</v>
      </c>
      <c r="N35" s="18"/>
      <c r="O35" s="55">
        <f t="shared" si="9"/>
        <v>1950</v>
      </c>
      <c r="P35" s="15">
        <f t="shared" si="10"/>
        <v>0</v>
      </c>
      <c r="Q35" s="1"/>
    </row>
    <row r="36" spans="1:17" ht="15" customHeight="1">
      <c r="A36" s="70"/>
      <c r="B36" s="44" t="s">
        <v>153</v>
      </c>
      <c r="C36" s="58" t="s">
        <v>142</v>
      </c>
      <c r="D36" s="251"/>
      <c r="E36" s="1"/>
      <c r="F36" s="55">
        <v>450</v>
      </c>
      <c r="G36" s="15">
        <f t="shared" si="6"/>
        <v>0</v>
      </c>
      <c r="H36" s="18"/>
      <c r="I36" s="55">
        <v>225</v>
      </c>
      <c r="J36" s="15">
        <f t="shared" si="7"/>
        <v>0</v>
      </c>
      <c r="K36" s="18"/>
      <c r="L36" s="55">
        <v>1275</v>
      </c>
      <c r="M36" s="15">
        <f t="shared" si="8"/>
        <v>0</v>
      </c>
      <c r="N36" s="18"/>
      <c r="O36" s="55">
        <f t="shared" si="9"/>
        <v>1950</v>
      </c>
      <c r="P36" s="15">
        <f t="shared" si="10"/>
        <v>0</v>
      </c>
      <c r="Q36" s="1"/>
    </row>
    <row r="37" spans="1:17" ht="15" customHeight="1">
      <c r="A37" s="70"/>
      <c r="B37" s="44" t="s">
        <v>154</v>
      </c>
      <c r="C37" s="58" t="s">
        <v>142</v>
      </c>
      <c r="D37" s="251"/>
      <c r="F37" s="55">
        <v>450</v>
      </c>
      <c r="G37" s="15">
        <f t="shared" si="6"/>
        <v>0</v>
      </c>
      <c r="H37" s="167"/>
      <c r="I37" s="55">
        <v>225</v>
      </c>
      <c r="J37" s="15">
        <f t="shared" si="7"/>
        <v>0</v>
      </c>
      <c r="K37" s="18"/>
      <c r="L37" s="55">
        <v>1275</v>
      </c>
      <c r="M37" s="15">
        <f t="shared" si="8"/>
        <v>0</v>
      </c>
      <c r="N37" s="167"/>
      <c r="O37" s="55">
        <f t="shared" si="9"/>
        <v>1950</v>
      </c>
      <c r="P37" s="15">
        <f t="shared" si="10"/>
        <v>0</v>
      </c>
    </row>
    <row r="38" spans="1:17" ht="15" customHeight="1">
      <c r="A38" s="70"/>
      <c r="B38" s="44" t="s">
        <v>155</v>
      </c>
      <c r="C38" s="58" t="s">
        <v>142</v>
      </c>
      <c r="D38" s="251"/>
      <c r="F38" s="55">
        <v>450</v>
      </c>
      <c r="G38" s="15">
        <f t="shared" si="6"/>
        <v>0</v>
      </c>
      <c r="H38" s="167"/>
      <c r="I38" s="55">
        <v>225</v>
      </c>
      <c r="J38" s="15">
        <f t="shared" si="7"/>
        <v>0</v>
      </c>
      <c r="K38" s="18"/>
      <c r="L38" s="55">
        <v>1275</v>
      </c>
      <c r="M38" s="15">
        <f t="shared" si="8"/>
        <v>0</v>
      </c>
      <c r="N38" s="167"/>
      <c r="O38" s="55">
        <f t="shared" si="9"/>
        <v>1950</v>
      </c>
      <c r="P38" s="15">
        <f t="shared" si="10"/>
        <v>0</v>
      </c>
    </row>
    <row r="39" spans="1:17" ht="15" customHeight="1">
      <c r="A39" s="70"/>
      <c r="B39" s="44" t="s">
        <v>156</v>
      </c>
      <c r="C39" s="58" t="s">
        <v>142</v>
      </c>
      <c r="D39" s="251"/>
      <c r="F39" s="55">
        <v>450</v>
      </c>
      <c r="G39" s="15">
        <f t="shared" si="6"/>
        <v>0</v>
      </c>
      <c r="H39" s="167"/>
      <c r="I39" s="55">
        <v>225</v>
      </c>
      <c r="J39" s="15">
        <f t="shared" si="7"/>
        <v>0</v>
      </c>
      <c r="K39" s="18"/>
      <c r="L39" s="55">
        <v>1275</v>
      </c>
      <c r="M39" s="15">
        <f t="shared" si="8"/>
        <v>0</v>
      </c>
      <c r="N39" s="167"/>
      <c r="O39" s="55">
        <f t="shared" si="9"/>
        <v>1950</v>
      </c>
      <c r="P39" s="15">
        <f t="shared" si="10"/>
        <v>0</v>
      </c>
    </row>
    <row r="40" spans="1:17" ht="15" customHeight="1">
      <c r="A40" s="70"/>
      <c r="B40" s="44" t="s">
        <v>157</v>
      </c>
      <c r="C40" s="58" t="s">
        <v>142</v>
      </c>
      <c r="D40" s="251"/>
      <c r="F40" s="55">
        <v>450</v>
      </c>
      <c r="G40" s="15">
        <f t="shared" si="6"/>
        <v>0</v>
      </c>
      <c r="H40" s="167"/>
      <c r="I40" s="55">
        <v>225</v>
      </c>
      <c r="J40" s="15">
        <f t="shared" si="7"/>
        <v>0</v>
      </c>
      <c r="K40" s="18"/>
      <c r="L40" s="55">
        <v>1275</v>
      </c>
      <c r="M40" s="15">
        <f t="shared" si="8"/>
        <v>0</v>
      </c>
      <c r="N40" s="167"/>
      <c r="O40" s="55">
        <f t="shared" si="9"/>
        <v>1950</v>
      </c>
      <c r="P40" s="15">
        <f t="shared" si="10"/>
        <v>0</v>
      </c>
    </row>
    <row r="41" spans="1:17" ht="15" customHeight="1">
      <c r="A41" s="70"/>
      <c r="B41" s="44" t="s">
        <v>158</v>
      </c>
      <c r="C41" s="58" t="s">
        <v>142</v>
      </c>
      <c r="D41" s="251"/>
      <c r="F41" s="55">
        <v>450</v>
      </c>
      <c r="G41" s="15">
        <f t="shared" si="6"/>
        <v>0</v>
      </c>
      <c r="H41" s="167"/>
      <c r="I41" s="55">
        <v>225</v>
      </c>
      <c r="J41" s="15">
        <f t="shared" si="7"/>
        <v>0</v>
      </c>
      <c r="K41" s="18"/>
      <c r="L41" s="55">
        <v>1275</v>
      </c>
      <c r="M41" s="15">
        <f t="shared" si="8"/>
        <v>0</v>
      </c>
      <c r="N41" s="167"/>
      <c r="O41" s="55">
        <f t="shared" si="9"/>
        <v>1950</v>
      </c>
      <c r="P41" s="15">
        <f t="shared" si="10"/>
        <v>0</v>
      </c>
    </row>
    <row r="42" spans="1:17" ht="15" customHeight="1">
      <c r="A42" s="70"/>
      <c r="B42" s="44" t="s">
        <v>159</v>
      </c>
      <c r="C42" s="58" t="s">
        <v>142</v>
      </c>
      <c r="D42" s="251"/>
      <c r="F42" s="55">
        <v>450</v>
      </c>
      <c r="G42" s="15">
        <f t="shared" si="6"/>
        <v>0</v>
      </c>
      <c r="H42" s="167"/>
      <c r="I42" s="55">
        <v>225</v>
      </c>
      <c r="J42" s="15">
        <f t="shared" si="7"/>
        <v>0</v>
      </c>
      <c r="K42" s="18"/>
      <c r="L42" s="55">
        <v>1275</v>
      </c>
      <c r="M42" s="15">
        <f t="shared" si="8"/>
        <v>0</v>
      </c>
      <c r="N42" s="167"/>
      <c r="O42" s="55">
        <f t="shared" si="9"/>
        <v>1950</v>
      </c>
      <c r="P42" s="15">
        <f t="shared" si="10"/>
        <v>0</v>
      </c>
    </row>
    <row r="43" spans="1:17" ht="15" customHeight="1">
      <c r="A43" s="70"/>
      <c r="B43" s="44" t="s">
        <v>160</v>
      </c>
      <c r="C43" s="58" t="s">
        <v>142</v>
      </c>
      <c r="D43" s="251"/>
      <c r="F43" s="55">
        <v>450</v>
      </c>
      <c r="G43" s="15">
        <f t="shared" si="6"/>
        <v>0</v>
      </c>
      <c r="H43" s="167"/>
      <c r="I43" s="55">
        <v>225</v>
      </c>
      <c r="J43" s="15">
        <f t="shared" si="7"/>
        <v>0</v>
      </c>
      <c r="K43" s="18"/>
      <c r="L43" s="55">
        <v>1275</v>
      </c>
      <c r="M43" s="15">
        <f t="shared" si="8"/>
        <v>0</v>
      </c>
      <c r="N43" s="167"/>
      <c r="O43" s="55">
        <f t="shared" si="9"/>
        <v>1950</v>
      </c>
      <c r="P43" s="15">
        <f t="shared" si="10"/>
        <v>0</v>
      </c>
    </row>
    <row r="44" spans="1:17" ht="15" customHeight="1">
      <c r="A44" s="70"/>
      <c r="B44" s="44" t="s">
        <v>161</v>
      </c>
      <c r="C44" s="58" t="s">
        <v>142</v>
      </c>
      <c r="D44" s="251"/>
      <c r="F44" s="55">
        <v>450</v>
      </c>
      <c r="G44" s="15">
        <f t="shared" si="6"/>
        <v>0</v>
      </c>
      <c r="H44" s="167"/>
      <c r="I44" s="55">
        <v>225</v>
      </c>
      <c r="J44" s="15">
        <f t="shared" si="7"/>
        <v>0</v>
      </c>
      <c r="K44" s="18"/>
      <c r="L44" s="55">
        <v>1275</v>
      </c>
      <c r="M44" s="15">
        <f t="shared" si="8"/>
        <v>0</v>
      </c>
      <c r="N44" s="167"/>
      <c r="O44" s="55">
        <f t="shared" si="9"/>
        <v>1950</v>
      </c>
      <c r="P44" s="15">
        <f t="shared" si="10"/>
        <v>0</v>
      </c>
    </row>
    <row r="45" spans="1:17" ht="15" customHeight="1">
      <c r="A45" s="70"/>
      <c r="B45" s="44" t="s">
        <v>162</v>
      </c>
      <c r="C45" s="58" t="s">
        <v>142</v>
      </c>
      <c r="D45" s="251"/>
      <c r="F45" s="55">
        <v>450</v>
      </c>
      <c r="G45" s="15">
        <f t="shared" si="6"/>
        <v>0</v>
      </c>
      <c r="H45" s="167"/>
      <c r="I45" s="55">
        <v>225</v>
      </c>
      <c r="J45" s="15">
        <f t="shared" si="7"/>
        <v>0</v>
      </c>
      <c r="K45" s="18"/>
      <c r="L45" s="55">
        <v>1275</v>
      </c>
      <c r="M45" s="15">
        <f t="shared" si="8"/>
        <v>0</v>
      </c>
      <c r="N45" s="167"/>
      <c r="O45" s="55">
        <f t="shared" si="9"/>
        <v>1950</v>
      </c>
      <c r="P45" s="15">
        <f t="shared" si="10"/>
        <v>0</v>
      </c>
    </row>
    <row r="46" spans="1:17" ht="15" customHeight="1">
      <c r="A46" s="70"/>
      <c r="B46" s="44" t="s">
        <v>163</v>
      </c>
      <c r="C46" s="58" t="s">
        <v>142</v>
      </c>
      <c r="D46" s="251"/>
      <c r="F46" s="55">
        <v>450</v>
      </c>
      <c r="G46" s="15">
        <f t="shared" si="6"/>
        <v>0</v>
      </c>
      <c r="H46" s="167"/>
      <c r="I46" s="55">
        <v>225</v>
      </c>
      <c r="J46" s="15">
        <f t="shared" si="7"/>
        <v>0</v>
      </c>
      <c r="K46" s="18"/>
      <c r="L46" s="55">
        <v>1275</v>
      </c>
      <c r="M46" s="15">
        <f t="shared" si="8"/>
        <v>0</v>
      </c>
      <c r="N46" s="167"/>
      <c r="O46" s="55">
        <f t="shared" si="9"/>
        <v>1950</v>
      </c>
      <c r="P46" s="15">
        <f t="shared" si="10"/>
        <v>0</v>
      </c>
    </row>
    <row r="47" spans="1:17" ht="15" customHeight="1">
      <c r="A47" s="70"/>
      <c r="B47" s="44" t="s">
        <v>164</v>
      </c>
      <c r="C47" s="58" t="s">
        <v>142</v>
      </c>
      <c r="D47" s="251"/>
      <c r="F47" s="55">
        <v>450</v>
      </c>
      <c r="G47" s="15">
        <f t="shared" si="6"/>
        <v>0</v>
      </c>
      <c r="H47" s="167"/>
      <c r="I47" s="55">
        <v>225</v>
      </c>
      <c r="J47" s="15">
        <f t="shared" si="7"/>
        <v>0</v>
      </c>
      <c r="K47" s="18"/>
      <c r="L47" s="55">
        <v>1275</v>
      </c>
      <c r="M47" s="15">
        <f t="shared" si="8"/>
        <v>0</v>
      </c>
      <c r="N47" s="167"/>
      <c r="O47" s="55">
        <f t="shared" si="9"/>
        <v>1950</v>
      </c>
      <c r="P47" s="15">
        <f t="shared" si="10"/>
        <v>0</v>
      </c>
    </row>
    <row r="48" spans="1:17" ht="15" customHeight="1">
      <c r="A48" s="70"/>
      <c r="B48" s="44" t="s">
        <v>165</v>
      </c>
      <c r="C48" s="58" t="s">
        <v>142</v>
      </c>
      <c r="D48" s="251"/>
      <c r="F48" s="55">
        <v>450</v>
      </c>
      <c r="G48" s="15">
        <f t="shared" si="6"/>
        <v>0</v>
      </c>
      <c r="H48" s="167"/>
      <c r="I48" s="55">
        <v>225</v>
      </c>
      <c r="J48" s="15">
        <f t="shared" si="7"/>
        <v>0</v>
      </c>
      <c r="K48" s="18"/>
      <c r="L48" s="55">
        <v>1275</v>
      </c>
      <c r="M48" s="15">
        <f t="shared" si="8"/>
        <v>0</v>
      </c>
      <c r="N48" s="167"/>
      <c r="O48" s="55">
        <f t="shared" si="9"/>
        <v>1950</v>
      </c>
      <c r="P48" s="15">
        <f t="shared" si="10"/>
        <v>0</v>
      </c>
    </row>
    <row r="49" spans="1:17" ht="15" customHeight="1">
      <c r="A49" s="70"/>
      <c r="B49" s="44" t="s">
        <v>166</v>
      </c>
      <c r="C49" s="58" t="s">
        <v>142</v>
      </c>
      <c r="D49" s="251"/>
      <c r="F49" s="55">
        <v>450</v>
      </c>
      <c r="G49" s="15">
        <f t="shared" si="6"/>
        <v>0</v>
      </c>
      <c r="H49" s="167"/>
      <c r="I49" s="55">
        <v>225</v>
      </c>
      <c r="J49" s="15">
        <f t="shared" si="7"/>
        <v>0</v>
      </c>
      <c r="K49" s="18"/>
      <c r="L49" s="55">
        <v>1275</v>
      </c>
      <c r="M49" s="15">
        <f t="shared" si="8"/>
        <v>0</v>
      </c>
      <c r="N49" s="167"/>
      <c r="O49" s="55">
        <f t="shared" si="9"/>
        <v>1950</v>
      </c>
      <c r="P49" s="15">
        <f t="shared" si="10"/>
        <v>0</v>
      </c>
    </row>
    <row r="50" spans="1:17" ht="15" customHeight="1">
      <c r="A50" s="70"/>
      <c r="B50" s="44" t="s">
        <v>167</v>
      </c>
      <c r="C50" s="58" t="s">
        <v>142</v>
      </c>
      <c r="D50" s="251"/>
      <c r="F50" s="55">
        <v>450</v>
      </c>
      <c r="G50" s="15">
        <f t="shared" si="6"/>
        <v>0</v>
      </c>
      <c r="H50" s="167"/>
      <c r="I50" s="55">
        <v>225</v>
      </c>
      <c r="J50" s="15">
        <f t="shared" si="7"/>
        <v>0</v>
      </c>
      <c r="K50" s="18"/>
      <c r="L50" s="55">
        <v>1275</v>
      </c>
      <c r="M50" s="15">
        <f t="shared" si="8"/>
        <v>0</v>
      </c>
      <c r="N50" s="167"/>
      <c r="O50" s="55">
        <f t="shared" si="9"/>
        <v>1950</v>
      </c>
      <c r="P50" s="15">
        <f t="shared" si="10"/>
        <v>0</v>
      </c>
    </row>
    <row r="51" spans="1:17" ht="27" customHeight="1">
      <c r="A51" s="69" t="s">
        <v>168</v>
      </c>
      <c r="B51" s="65" t="s">
        <v>169</v>
      </c>
      <c r="C51" s="58"/>
      <c r="D51" s="251"/>
      <c r="F51" s="192"/>
      <c r="G51" s="15"/>
      <c r="H51" s="167"/>
      <c r="I51" s="192"/>
      <c r="J51" s="15"/>
      <c r="K51" s="167"/>
      <c r="L51" s="192"/>
      <c r="M51" s="15"/>
      <c r="N51" s="167"/>
      <c r="O51" s="192"/>
      <c r="P51" s="15"/>
    </row>
    <row r="52" spans="1:17" ht="15" customHeight="1">
      <c r="A52" s="70"/>
      <c r="B52" s="44" t="s">
        <v>170</v>
      </c>
      <c r="C52" s="58" t="s">
        <v>121</v>
      </c>
      <c r="D52" s="251"/>
      <c r="E52" s="14"/>
      <c r="F52" s="55">
        <v>6</v>
      </c>
      <c r="G52" s="15">
        <f>SUM(F52*$D52)</f>
        <v>0</v>
      </c>
      <c r="H52" s="161"/>
      <c r="I52" s="55">
        <v>0</v>
      </c>
      <c r="J52" s="15">
        <f>SUM(I52*$D52)</f>
        <v>0</v>
      </c>
      <c r="K52" s="161"/>
      <c r="L52" s="55">
        <v>0</v>
      </c>
      <c r="M52" s="15">
        <f>SUM(L52*$D52)</f>
        <v>0</v>
      </c>
      <c r="N52" s="162"/>
      <c r="O52" s="55">
        <f t="shared" ref="O52:O53" si="11">SUM(F52,I52,L52)</f>
        <v>6</v>
      </c>
      <c r="P52" s="15">
        <f>SUM(O52*$D52)</f>
        <v>0</v>
      </c>
      <c r="Q52" s="14"/>
    </row>
    <row r="53" spans="1:17" ht="15" customHeight="1">
      <c r="A53" s="70"/>
      <c r="B53" s="44" t="s">
        <v>131</v>
      </c>
      <c r="C53" s="58" t="s">
        <v>121</v>
      </c>
      <c r="D53" s="251"/>
      <c r="E53" s="14"/>
      <c r="F53" s="55">
        <v>0</v>
      </c>
      <c r="G53" s="15">
        <f>SUM(F53*$D53)</f>
        <v>0</v>
      </c>
      <c r="H53" s="161"/>
      <c r="I53" s="55">
        <v>9</v>
      </c>
      <c r="J53" s="15">
        <f>SUM(I53*$D53)</f>
        <v>0</v>
      </c>
      <c r="K53" s="161"/>
      <c r="L53" s="55">
        <v>51</v>
      </c>
      <c r="M53" s="15">
        <f>SUM(L53*$D53)</f>
        <v>0</v>
      </c>
      <c r="N53" s="162"/>
      <c r="O53" s="55">
        <f t="shared" si="11"/>
        <v>60</v>
      </c>
      <c r="P53" s="15">
        <f>SUM(O53*$D53)</f>
        <v>0</v>
      </c>
      <c r="Q53" s="14"/>
    </row>
    <row r="54" spans="1:17" s="6" customFormat="1" ht="39.950000000000003" customHeight="1">
      <c r="A54" s="43" t="s">
        <v>171</v>
      </c>
      <c r="B54" s="43" t="s">
        <v>172</v>
      </c>
      <c r="C54" s="58"/>
      <c r="D54" s="252"/>
      <c r="E54" s="199"/>
      <c r="F54" s="58"/>
      <c r="G54" s="200"/>
      <c r="H54" s="310"/>
      <c r="I54" s="58"/>
      <c r="J54" s="200"/>
      <c r="K54" s="310"/>
      <c r="L54" s="58"/>
      <c r="M54" s="200"/>
      <c r="N54" s="310"/>
      <c r="O54" s="58"/>
      <c r="P54" s="200"/>
      <c r="Q54" s="199"/>
    </row>
    <row r="55" spans="1:17" ht="15" customHeight="1">
      <c r="A55" s="70"/>
      <c r="B55" s="44" t="s">
        <v>173</v>
      </c>
      <c r="C55" s="58" t="s">
        <v>174</v>
      </c>
      <c r="D55" s="251"/>
      <c r="E55" s="14"/>
      <c r="F55" s="55">
        <v>250</v>
      </c>
      <c r="G55" s="15">
        <f>SUM(F55*$D55)</f>
        <v>0</v>
      </c>
      <c r="H55" s="161"/>
      <c r="I55" s="55">
        <v>180</v>
      </c>
      <c r="J55" s="15">
        <f>SUM(I55*$D55)</f>
        <v>0</v>
      </c>
      <c r="K55" s="161"/>
      <c r="L55" s="55">
        <v>1070</v>
      </c>
      <c r="M55" s="15">
        <f>SUM(L55*$D55)</f>
        <v>0</v>
      </c>
      <c r="N55" s="162"/>
      <c r="O55" s="55">
        <f t="shared" ref="O55" si="12">SUM(F55,I55,L55)</f>
        <v>1500</v>
      </c>
      <c r="P55" s="15">
        <f>SUM(O55*$D55)</f>
        <v>0</v>
      </c>
      <c r="Q55" s="14"/>
    </row>
    <row r="56" spans="1:17" s="6" customFormat="1" ht="27" customHeight="1">
      <c r="A56" s="43" t="s">
        <v>175</v>
      </c>
      <c r="B56" s="43" t="s">
        <v>176</v>
      </c>
      <c r="C56" s="58"/>
      <c r="D56" s="252"/>
      <c r="E56" s="199"/>
      <c r="F56" s="58"/>
      <c r="G56" s="200"/>
      <c r="H56" s="310"/>
      <c r="I56" s="58"/>
      <c r="J56" s="200"/>
      <c r="K56" s="310"/>
      <c r="L56" s="58"/>
      <c r="M56" s="200"/>
      <c r="N56" s="310"/>
      <c r="O56" s="58"/>
      <c r="P56" s="200"/>
      <c r="Q56" s="199"/>
    </row>
    <row r="57" spans="1:17" ht="15" customHeight="1">
      <c r="A57" s="70"/>
      <c r="B57" s="44" t="s">
        <v>177</v>
      </c>
      <c r="C57" s="58" t="s">
        <v>118</v>
      </c>
      <c r="D57" s="251"/>
      <c r="E57" s="14"/>
      <c r="F57" s="55">
        <v>1</v>
      </c>
      <c r="G57" s="15">
        <f>SUM(F57*$D57)</f>
        <v>0</v>
      </c>
      <c r="H57" s="161"/>
      <c r="I57" s="55">
        <v>0</v>
      </c>
      <c r="J57" s="15">
        <f>SUM(I57*$D57)</f>
        <v>0</v>
      </c>
      <c r="K57" s="161"/>
      <c r="L57" s="55">
        <v>0</v>
      </c>
      <c r="M57" s="15">
        <f>SUM(L57*$D57)</f>
        <v>0</v>
      </c>
      <c r="N57" s="162"/>
      <c r="O57" s="55">
        <v>1</v>
      </c>
      <c r="P57" s="15">
        <f>SUM(O57*$D57)</f>
        <v>0</v>
      </c>
      <c r="Q57" s="14"/>
    </row>
    <row r="58" spans="1:17" ht="15" customHeight="1">
      <c r="A58" s="70"/>
      <c r="B58" s="133"/>
      <c r="C58" s="58"/>
      <c r="D58" s="251"/>
      <c r="E58" s="129"/>
      <c r="F58" s="55"/>
      <c r="G58" s="15"/>
      <c r="H58" s="162"/>
      <c r="I58" s="55"/>
      <c r="J58" s="15"/>
      <c r="K58" s="162"/>
      <c r="L58" s="55"/>
      <c r="M58" s="15"/>
      <c r="N58" s="162"/>
      <c r="O58" s="55"/>
      <c r="P58" s="15"/>
      <c r="Q58" s="129"/>
    </row>
    <row r="59" spans="1:17" ht="15" customHeight="1">
      <c r="A59" s="70"/>
      <c r="B59" s="42"/>
      <c r="C59" s="58"/>
      <c r="D59" s="251"/>
      <c r="F59" s="55"/>
      <c r="G59" s="15"/>
      <c r="H59" s="167"/>
      <c r="I59" s="55"/>
      <c r="J59" s="15"/>
      <c r="K59" s="167"/>
      <c r="L59" s="55"/>
      <c r="M59" s="15"/>
      <c r="N59" s="167"/>
      <c r="O59" s="55"/>
      <c r="P59" s="15"/>
    </row>
    <row r="60" spans="1:17" ht="15" customHeight="1" thickBot="1">
      <c r="A60" s="71"/>
      <c r="B60" s="369"/>
      <c r="C60" s="370"/>
      <c r="D60" s="253"/>
      <c r="F60" s="193"/>
      <c r="G60" s="19"/>
      <c r="H60" s="167"/>
      <c r="I60" s="371"/>
      <c r="J60" s="19"/>
      <c r="K60" s="167"/>
      <c r="L60" s="371"/>
      <c r="M60" s="19"/>
      <c r="N60" s="167"/>
      <c r="O60" s="371"/>
      <c r="P60" s="19"/>
    </row>
    <row r="61" spans="1:17" ht="30.75" customHeight="1" thickBot="1">
      <c r="A61" s="343" t="s">
        <v>178</v>
      </c>
      <c r="B61" s="344"/>
      <c r="C61" s="344"/>
      <c r="D61" s="345"/>
      <c r="F61" s="60"/>
      <c r="G61" s="372">
        <f>SUM(G5:G60)</f>
        <v>0</v>
      </c>
      <c r="I61" s="60"/>
      <c r="J61" s="372">
        <f>SUM(J5:J60)</f>
        <v>0</v>
      </c>
      <c r="L61" s="60"/>
      <c r="M61" s="372">
        <f>SUM(M5:M60)</f>
        <v>0</v>
      </c>
      <c r="O61" s="60"/>
      <c r="P61" s="372">
        <f>SUM(P5:P60)</f>
        <v>0</v>
      </c>
    </row>
    <row r="62" spans="1:17" ht="11.1" customHeight="1"/>
    <row r="63" spans="1:17" ht="11.1" customHeight="1"/>
    <row r="65" spans="2:2" ht="11.25" customHeight="1">
      <c r="B65" s="21"/>
    </row>
    <row r="66" spans="2:2" ht="11.25" customHeight="1">
      <c r="B66" s="21"/>
    </row>
    <row r="67" spans="2:2" ht="11.25" customHeight="1">
      <c r="B67" s="21"/>
    </row>
    <row r="68" spans="2:2" ht="11.25" customHeight="1">
      <c r="B68" s="21"/>
    </row>
    <row r="69" spans="2:2" ht="11.25" customHeight="1">
      <c r="B69" s="21"/>
    </row>
    <row r="70" spans="2:2" ht="11.25" customHeight="1">
      <c r="B70" s="21"/>
    </row>
    <row r="71" spans="2:2" ht="11.25" customHeight="1">
      <c r="B71" s="21"/>
    </row>
    <row r="72" spans="2:2" ht="11.25" customHeight="1">
      <c r="B72" s="21"/>
    </row>
  </sheetData>
  <sheetProtection selectLockedCells="1"/>
  <mergeCells count="8">
    <mergeCell ref="O2:P2"/>
    <mergeCell ref="F2:G2"/>
    <mergeCell ref="L2:M2"/>
    <mergeCell ref="A61:D61"/>
    <mergeCell ref="A2:A3"/>
    <mergeCell ref="B2:B3"/>
    <mergeCell ref="C2:C3"/>
    <mergeCell ref="I2:J2"/>
  </mergeCells>
  <printOptions horizontalCentered="1" gridLines="1"/>
  <pageMargins left="0.70866141732283472" right="0.70866141732283472" top="0.74803149606299213" bottom="0.74803149606299213" header="0.11811023622047245" footer="0.11811023622047245"/>
  <pageSetup paperSize="9" scale="57"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99CC00"/>
  </sheetPr>
  <dimension ref="A1:Q12"/>
  <sheetViews>
    <sheetView zoomScale="80" zoomScaleNormal="80" zoomScalePageLayoutView="80" workbookViewId="0">
      <pane ySplit="3" topLeftCell="A4" activePane="bottomLeft" state="frozen"/>
      <selection pane="bottomLeft" activeCell="F16" sqref="F16"/>
      <selection activeCell="C1" sqref="C1"/>
    </sheetView>
  </sheetViews>
  <sheetFormatPr defaultColWidth="8.85546875" defaultRowHeight="11.25"/>
  <cols>
    <col min="1" max="1" width="9.7109375" style="1" customWidth="1"/>
    <col min="2" max="2" width="49.7109375" style="8" customWidth="1"/>
    <col min="3" max="3" width="13.7109375" style="1" customWidth="1"/>
    <col min="4" max="4" width="13.7109375" style="23" customWidth="1"/>
    <col min="5" max="5" width="1.4257812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F3" s="67" t="s">
        <v>113</v>
      </c>
      <c r="G3" s="67" t="s">
        <v>38</v>
      </c>
      <c r="I3" s="67" t="s">
        <v>113</v>
      </c>
      <c r="J3" s="67" t="s">
        <v>38</v>
      </c>
      <c r="L3" s="67" t="s">
        <v>113</v>
      </c>
      <c r="M3" s="67" t="s">
        <v>38</v>
      </c>
      <c r="O3" s="67" t="s">
        <v>113</v>
      </c>
      <c r="P3" s="67" t="s">
        <v>38</v>
      </c>
    </row>
    <row r="4" spans="1:17" ht="30" customHeight="1" thickBot="1">
      <c r="A4" s="373" t="s">
        <v>52</v>
      </c>
      <c r="B4" s="374" t="s">
        <v>179</v>
      </c>
      <c r="C4" s="312"/>
      <c r="D4" s="230"/>
      <c r="F4" s="74"/>
      <c r="G4" s="72"/>
      <c r="H4" s="11"/>
      <c r="I4" s="367"/>
      <c r="J4" s="368"/>
      <c r="L4" s="367"/>
      <c r="M4" s="368"/>
      <c r="O4" s="367"/>
      <c r="P4" s="368"/>
    </row>
    <row r="5" spans="1:17" ht="15" customHeight="1">
      <c r="A5" s="22"/>
      <c r="B5" s="88"/>
      <c r="C5" s="12"/>
      <c r="D5" s="251"/>
      <c r="F5" s="186"/>
      <c r="G5" s="186"/>
      <c r="H5" s="11"/>
      <c r="I5" s="186"/>
      <c r="J5" s="186"/>
      <c r="L5" s="186"/>
      <c r="M5" s="186"/>
      <c r="O5" s="186"/>
      <c r="P5" s="186"/>
    </row>
    <row r="6" spans="1:17" ht="15" customHeight="1">
      <c r="A6" s="22" t="s">
        <v>180</v>
      </c>
      <c r="B6" s="88" t="s">
        <v>181</v>
      </c>
      <c r="C6" s="12" t="s">
        <v>118</v>
      </c>
      <c r="D6" s="251"/>
      <c r="E6" s="18"/>
      <c r="F6" s="55">
        <v>1</v>
      </c>
      <c r="G6" s="15">
        <f>SUM(F6*$D6)</f>
        <v>0</v>
      </c>
      <c r="H6" s="35"/>
      <c r="I6" s="55">
        <v>0</v>
      </c>
      <c r="J6" s="15">
        <f>SUM(I6*$D6)</f>
        <v>0</v>
      </c>
      <c r="K6" s="18"/>
      <c r="L6" s="55">
        <v>0</v>
      </c>
      <c r="M6" s="15">
        <f>SUM(L6*$D6)</f>
        <v>0</v>
      </c>
      <c r="N6" s="18"/>
      <c r="O6" s="55">
        <v>1</v>
      </c>
      <c r="P6" s="15">
        <f>SUM(O6*$D6)</f>
        <v>0</v>
      </c>
    </row>
    <row r="7" spans="1:17" ht="15" customHeight="1" thickBot="1">
      <c r="A7" s="24"/>
      <c r="B7" s="54"/>
      <c r="C7" s="12"/>
      <c r="D7" s="264"/>
      <c r="F7" s="56"/>
      <c r="G7" s="15"/>
      <c r="H7" s="18"/>
      <c r="I7" s="56"/>
      <c r="J7" s="15"/>
      <c r="K7" s="18"/>
      <c r="L7" s="56"/>
      <c r="M7" s="15"/>
      <c r="O7" s="56"/>
      <c r="P7" s="15"/>
    </row>
    <row r="8" spans="1:17" ht="27" customHeight="1" thickBot="1">
      <c r="A8" s="348" t="s">
        <v>182</v>
      </c>
      <c r="B8" s="347"/>
      <c r="C8" s="347"/>
      <c r="D8" s="349"/>
      <c r="F8" s="60"/>
      <c r="G8" s="63">
        <f>SUM(G5:G7)</f>
        <v>0</v>
      </c>
      <c r="I8" s="60"/>
      <c r="J8" s="63">
        <f>SUM(J5:J7)</f>
        <v>0</v>
      </c>
      <c r="L8" s="60"/>
      <c r="M8" s="63">
        <f>SUM(M5:M7)</f>
        <v>0</v>
      </c>
      <c r="O8" s="60"/>
      <c r="P8" s="63">
        <f>SUM(P5:P7)</f>
        <v>0</v>
      </c>
    </row>
    <row r="12" spans="1:17">
      <c r="J12" s="23"/>
      <c r="M12" s="23"/>
      <c r="P12" s="23"/>
    </row>
  </sheetData>
  <sheetProtection selectLockedCells="1"/>
  <mergeCells count="8">
    <mergeCell ref="O2:P2"/>
    <mergeCell ref="A8:D8"/>
    <mergeCell ref="A2:A3"/>
    <mergeCell ref="B2:B3"/>
    <mergeCell ref="C2:C3"/>
    <mergeCell ref="F2:G2"/>
    <mergeCell ref="I2:J2"/>
    <mergeCell ref="L2:M2"/>
  </mergeCells>
  <printOptions gridLines="1"/>
  <pageMargins left="0.70866141732283472" right="0.70866141732283472" top="0.74803149606299213" bottom="0.74803149606299213" header="0.11811023622047245" footer="0.11811023622047245"/>
  <pageSetup paperSize="9" scale="57" fitToHeight="20" orientation="landscape" cellComments="asDisplayed" r:id="rId1"/>
  <headerFooter alignWithMargins="0">
    <oddHeader>&amp;C&amp;"Arial Narrow,Bold"&amp;8SOUTH AFRICAN NATIONAL ROADS AGENCY SOC LIMITED
SANRAL X.002-148-2023/1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rgb="FF99CC00"/>
  </sheetPr>
  <dimension ref="A1:AH16"/>
  <sheetViews>
    <sheetView zoomScale="80" zoomScaleNormal="80" zoomScalePageLayoutView="80" workbookViewId="0">
      <pane ySplit="3" topLeftCell="A4" activePane="bottomLeft" state="frozen"/>
      <selection pane="bottomLeft" activeCell="G8" sqref="G8"/>
    </sheetView>
  </sheetViews>
  <sheetFormatPr defaultColWidth="8.85546875" defaultRowHeight="11.25"/>
  <cols>
    <col min="1" max="1" width="9.7109375" style="1" customWidth="1"/>
    <col min="2" max="2" width="49.7109375" style="8" customWidth="1"/>
    <col min="3" max="3" width="13.7109375" style="1" customWidth="1"/>
    <col min="4" max="4" width="13.7109375" style="23" customWidth="1"/>
    <col min="5" max="5" width="1.4257812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34" ht="20.100000000000001" customHeight="1" thickBot="1">
      <c r="F1" s="66"/>
      <c r="G1" s="195">
        <v>12</v>
      </c>
      <c r="H1" s="3"/>
      <c r="I1" s="195"/>
      <c r="J1" s="195">
        <v>9</v>
      </c>
      <c r="K1" s="195"/>
      <c r="L1" s="3"/>
      <c r="M1" s="195">
        <v>51</v>
      </c>
      <c r="N1" s="9"/>
      <c r="P1" s="195">
        <v>72</v>
      </c>
    </row>
    <row r="2" spans="1:34"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34" ht="27" customHeight="1" thickBot="1">
      <c r="A3" s="360"/>
      <c r="B3" s="361"/>
      <c r="C3" s="360"/>
      <c r="D3" s="362" t="s">
        <v>112</v>
      </c>
      <c r="F3" s="67" t="s">
        <v>113</v>
      </c>
      <c r="G3" s="67" t="s">
        <v>38</v>
      </c>
      <c r="I3" s="67" t="s">
        <v>113</v>
      </c>
      <c r="J3" s="67" t="s">
        <v>38</v>
      </c>
      <c r="L3" s="67" t="s">
        <v>113</v>
      </c>
      <c r="M3" s="67" t="s">
        <v>38</v>
      </c>
      <c r="O3" s="67" t="s">
        <v>113</v>
      </c>
      <c r="P3" s="67" t="s">
        <v>38</v>
      </c>
    </row>
    <row r="4" spans="1:34" ht="30" customHeight="1" thickBot="1">
      <c r="A4" s="373" t="s">
        <v>54</v>
      </c>
      <c r="B4" s="375" t="s">
        <v>183</v>
      </c>
      <c r="C4" s="10"/>
      <c r="D4" s="230"/>
      <c r="F4" s="74"/>
      <c r="G4" s="72"/>
      <c r="H4" s="11"/>
      <c r="I4" s="367"/>
      <c r="J4" s="368"/>
      <c r="L4" s="367"/>
      <c r="M4" s="368"/>
      <c r="O4" s="367"/>
      <c r="P4" s="368"/>
    </row>
    <row r="5" spans="1:34" ht="15" customHeight="1">
      <c r="A5" s="22"/>
      <c r="B5" s="88"/>
      <c r="C5" s="12"/>
      <c r="D5" s="251"/>
      <c r="F5" s="216"/>
      <c r="G5" s="216"/>
      <c r="H5" s="11"/>
      <c r="I5" s="216"/>
      <c r="J5" s="216"/>
      <c r="K5" s="18"/>
      <c r="L5" s="216"/>
      <c r="M5" s="216"/>
      <c r="N5" s="18"/>
      <c r="O5" s="216"/>
      <c r="P5" s="216"/>
    </row>
    <row r="6" spans="1:34" ht="33.75">
      <c r="A6" s="22" t="s">
        <v>184</v>
      </c>
      <c r="B6" s="88" t="s">
        <v>185</v>
      </c>
      <c r="C6" s="12" t="s">
        <v>121</v>
      </c>
      <c r="D6" s="251"/>
      <c r="F6" s="55">
        <v>9</v>
      </c>
      <c r="G6" s="15">
        <f>SUM(F6*$D6)</f>
        <v>0</v>
      </c>
      <c r="H6" s="35"/>
      <c r="I6" s="55">
        <v>9</v>
      </c>
      <c r="J6" s="15">
        <f>SUM(I6*$D6)</f>
        <v>0</v>
      </c>
      <c r="K6" s="18"/>
      <c r="L6" s="55">
        <v>51</v>
      </c>
      <c r="M6" s="15">
        <f>SUM(L6*$D6)</f>
        <v>0</v>
      </c>
      <c r="N6" s="18"/>
      <c r="O6" s="55">
        <f>SUM(F6,I6,L6)</f>
        <v>69</v>
      </c>
      <c r="P6" s="15">
        <f>SUM(O6*$D6)</f>
        <v>0</v>
      </c>
    </row>
    <row r="7" spans="1:34" ht="22.5">
      <c r="A7" s="22" t="s">
        <v>186</v>
      </c>
      <c r="B7" s="88" t="s">
        <v>187</v>
      </c>
      <c r="C7" s="12" t="s">
        <v>121</v>
      </c>
      <c r="D7" s="251"/>
      <c r="F7" s="55">
        <v>6</v>
      </c>
      <c r="G7" s="15">
        <f>SUM(F7*$D7)</f>
        <v>0</v>
      </c>
      <c r="H7" s="18"/>
      <c r="I7" s="55">
        <v>9</v>
      </c>
      <c r="J7" s="15">
        <f>SUM(I7*$D7)</f>
        <v>0</v>
      </c>
      <c r="K7" s="18"/>
      <c r="L7" s="55">
        <v>51</v>
      </c>
      <c r="M7" s="15">
        <f>SUM(L7*$D7)</f>
        <v>0</v>
      </c>
      <c r="N7" s="18"/>
      <c r="O7" s="55">
        <f>SUM(F7,I7,L7)</f>
        <v>66</v>
      </c>
      <c r="P7" s="15">
        <f>SUM(O7*$D7)</f>
        <v>0</v>
      </c>
    </row>
    <row r="8" spans="1:34" ht="22.5">
      <c r="A8" s="69" t="s">
        <v>188</v>
      </c>
      <c r="B8" s="29" t="s">
        <v>189</v>
      </c>
      <c r="C8" s="58"/>
      <c r="D8" s="251"/>
      <c r="E8" s="14"/>
      <c r="F8" s="55"/>
      <c r="G8" s="15"/>
      <c r="H8" s="161"/>
      <c r="I8" s="55"/>
      <c r="J8" s="15"/>
      <c r="K8" s="161"/>
      <c r="L8" s="55"/>
      <c r="M8" s="15"/>
      <c r="N8" s="162"/>
      <c r="O8" s="55"/>
      <c r="P8" s="15"/>
      <c r="Q8" s="14"/>
    </row>
    <row r="9" spans="1:34" ht="22.5">
      <c r="A9" s="70"/>
      <c r="B9" s="30" t="s">
        <v>190</v>
      </c>
      <c r="C9" s="58" t="s">
        <v>118</v>
      </c>
      <c r="D9" s="251"/>
      <c r="E9" s="14"/>
      <c r="F9" s="55">
        <v>1</v>
      </c>
      <c r="G9" s="15">
        <f>SUM(F9*$D9)</f>
        <v>0</v>
      </c>
      <c r="H9" s="161"/>
      <c r="I9" s="55">
        <v>0</v>
      </c>
      <c r="J9" s="15">
        <f>SUM(I9*$D9)</f>
        <v>0</v>
      </c>
      <c r="K9" s="161"/>
      <c r="L9" s="55">
        <v>0</v>
      </c>
      <c r="M9" s="15">
        <f>SUM(L9*$D9)</f>
        <v>0</v>
      </c>
      <c r="N9" s="162"/>
      <c r="O9" s="55">
        <v>1</v>
      </c>
      <c r="P9" s="15">
        <f>SUM(O9*$D9)</f>
        <v>0</v>
      </c>
      <c r="Q9" s="14"/>
    </row>
    <row r="10" spans="1:34" s="18" customFormat="1" ht="49.5" customHeight="1">
      <c r="A10" s="70"/>
      <c r="B10" s="42" t="s">
        <v>191</v>
      </c>
      <c r="C10" s="58" t="s">
        <v>121</v>
      </c>
      <c r="D10" s="251"/>
      <c r="E10" s="161"/>
      <c r="F10" s="55">
        <v>6</v>
      </c>
      <c r="G10" s="15">
        <f>SUM(F10*$D10)</f>
        <v>0</v>
      </c>
      <c r="H10" s="161"/>
      <c r="I10" s="55">
        <v>9</v>
      </c>
      <c r="J10" s="15">
        <f>SUM(I10*$D10)</f>
        <v>0</v>
      </c>
      <c r="K10" s="161"/>
      <c r="L10" s="55">
        <v>51</v>
      </c>
      <c r="M10" s="15">
        <f>SUM(L10*$D10)</f>
        <v>0</v>
      </c>
      <c r="N10" s="162"/>
      <c r="O10" s="55">
        <f t="shared" ref="O10" si="0">SUM(F10,I10,L10)</f>
        <v>66</v>
      </c>
      <c r="P10" s="15">
        <f>SUM(O10*$D10)</f>
        <v>0</v>
      </c>
      <c r="Q10" s="14"/>
      <c r="R10" s="1"/>
      <c r="S10" s="1"/>
      <c r="T10" s="1"/>
      <c r="U10" s="1"/>
      <c r="V10" s="1"/>
      <c r="W10" s="1"/>
      <c r="X10" s="1"/>
      <c r="Y10" s="1"/>
      <c r="Z10" s="1"/>
      <c r="AA10" s="1"/>
      <c r="AB10" s="1"/>
      <c r="AC10" s="1"/>
      <c r="AD10" s="1"/>
      <c r="AE10" s="1"/>
      <c r="AF10" s="1"/>
      <c r="AG10" s="1"/>
      <c r="AH10" s="1"/>
    </row>
    <row r="11" spans="1:34" ht="15" customHeight="1" thickBot="1">
      <c r="A11" s="24"/>
      <c r="B11" s="54"/>
      <c r="C11" s="12"/>
      <c r="D11" s="265"/>
      <c r="F11" s="56"/>
      <c r="G11" s="15"/>
      <c r="H11" s="18"/>
      <c r="I11" s="56"/>
      <c r="J11" s="15"/>
      <c r="K11" s="18"/>
      <c r="L11" s="56"/>
      <c r="M11" s="15"/>
      <c r="N11" s="18"/>
      <c r="O11" s="56"/>
      <c r="P11" s="15"/>
    </row>
    <row r="12" spans="1:34" ht="27" customHeight="1" thickBot="1">
      <c r="A12" s="348" t="s">
        <v>192</v>
      </c>
      <c r="B12" s="347"/>
      <c r="C12" s="347"/>
      <c r="D12" s="349"/>
      <c r="F12" s="60"/>
      <c r="G12" s="63">
        <f>SUM(G5:G11)</f>
        <v>0</v>
      </c>
      <c r="I12" s="60"/>
      <c r="J12" s="63">
        <f>SUM(J5:J11)</f>
        <v>0</v>
      </c>
      <c r="L12" s="60"/>
      <c r="M12" s="63">
        <f>SUM(M5:M11)</f>
        <v>0</v>
      </c>
      <c r="O12" s="60"/>
      <c r="P12" s="63">
        <f>SUM(P5:P11)</f>
        <v>0</v>
      </c>
    </row>
    <row r="16" spans="1:34">
      <c r="J16" s="23"/>
      <c r="M16" s="23"/>
      <c r="P16" s="23"/>
    </row>
  </sheetData>
  <sheetProtection selectLockedCells="1"/>
  <mergeCells count="8">
    <mergeCell ref="O2:P2"/>
    <mergeCell ref="I2:J2"/>
    <mergeCell ref="A12:D12"/>
    <mergeCell ref="A2:A3"/>
    <mergeCell ref="F2:G2"/>
    <mergeCell ref="L2:M2"/>
    <mergeCell ref="B2:B3"/>
    <mergeCell ref="C2:C3"/>
  </mergeCells>
  <printOptions gridLines="1"/>
  <pageMargins left="0.70866141732283505" right="0.70866141732283505" top="0.74803149606299202" bottom="0.74803149606299202" header="0.118110236220472" footer="0.118110236220472"/>
  <pageSetup paperSize="9" scale="56"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tabColor rgb="FF99CC00"/>
  </sheetPr>
  <dimension ref="A1:Q106"/>
  <sheetViews>
    <sheetView zoomScaleNormal="100" zoomScalePageLayoutView="80" workbookViewId="0">
      <pane ySplit="3" topLeftCell="A76" activePane="bottomLeft" state="frozen"/>
      <selection pane="bottomLeft" activeCell="C83" sqref="C83"/>
    </sheetView>
  </sheetViews>
  <sheetFormatPr defaultColWidth="8.85546875" defaultRowHeight="11.25"/>
  <cols>
    <col min="1" max="1" width="9.7109375" style="1" customWidth="1"/>
    <col min="2" max="2" width="51.42578125" style="1" customWidth="1"/>
    <col min="3" max="3" width="22.710937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6.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F3" s="67" t="s">
        <v>113</v>
      </c>
      <c r="G3" s="67" t="s">
        <v>38</v>
      </c>
      <c r="I3" s="67" t="s">
        <v>113</v>
      </c>
      <c r="J3" s="67" t="s">
        <v>38</v>
      </c>
      <c r="L3" s="67" t="s">
        <v>113</v>
      </c>
      <c r="M3" s="67" t="s">
        <v>38</v>
      </c>
      <c r="O3" s="67" t="s">
        <v>113</v>
      </c>
      <c r="P3" s="67" t="s">
        <v>38</v>
      </c>
    </row>
    <row r="4" spans="1:17" ht="30" customHeight="1" thickBot="1">
      <c r="A4" s="373" t="s">
        <v>56</v>
      </c>
      <c r="B4" s="116" t="s">
        <v>193</v>
      </c>
      <c r="C4" s="10"/>
      <c r="D4" s="229"/>
      <c r="F4" s="74"/>
      <c r="G4" s="73"/>
      <c r="I4" s="367"/>
      <c r="J4" s="368"/>
      <c r="L4" s="367"/>
      <c r="M4" s="368"/>
      <c r="O4" s="367"/>
      <c r="P4" s="368"/>
    </row>
    <row r="5" spans="1:17" ht="15" customHeight="1">
      <c r="A5" s="84"/>
      <c r="B5" s="51"/>
      <c r="C5" s="307"/>
      <c r="D5" s="251"/>
      <c r="F5" s="186"/>
      <c r="G5" s="186"/>
      <c r="I5" s="186"/>
      <c r="J5" s="186"/>
      <c r="L5" s="186"/>
      <c r="M5" s="186"/>
      <c r="O5" s="186"/>
      <c r="P5" s="186"/>
    </row>
    <row r="6" spans="1:17" ht="60.75" customHeight="1">
      <c r="A6" s="22" t="s">
        <v>194</v>
      </c>
      <c r="B6" s="61" t="s">
        <v>195</v>
      </c>
      <c r="C6" s="131"/>
      <c r="D6" s="251"/>
      <c r="E6" s="18"/>
      <c r="F6" s="308"/>
      <c r="G6" s="308"/>
      <c r="I6" s="308"/>
      <c r="J6" s="308"/>
      <c r="L6" s="308"/>
      <c r="M6" s="308"/>
      <c r="O6" s="308"/>
      <c r="P6" s="308"/>
    </row>
    <row r="7" spans="1:17">
      <c r="A7" s="24"/>
      <c r="B7" s="54" t="s">
        <v>196</v>
      </c>
      <c r="C7" s="58"/>
      <c r="D7" s="251"/>
      <c r="E7" s="18"/>
      <c r="F7" s="376"/>
      <c r="G7" s="377"/>
      <c r="I7" s="376"/>
      <c r="J7" s="377"/>
      <c r="L7" s="376"/>
      <c r="M7" s="377"/>
      <c r="O7" s="376"/>
      <c r="P7" s="377"/>
    </row>
    <row r="8" spans="1:17">
      <c r="A8" s="24"/>
      <c r="B8" s="54" t="s">
        <v>197</v>
      </c>
      <c r="C8" s="58" t="s">
        <v>198</v>
      </c>
      <c r="D8" s="251"/>
      <c r="E8" s="18"/>
      <c r="F8" s="64">
        <v>20</v>
      </c>
      <c r="G8" s="26">
        <f t="shared" ref="G8:G10" si="0">SUM(F8*$D8)</f>
        <v>0</v>
      </c>
      <c r="I8" s="64">
        <v>50</v>
      </c>
      <c r="J8" s="26">
        <f t="shared" ref="J8:J10" si="1">SUM(I8*$D8)</f>
        <v>0</v>
      </c>
      <c r="L8" s="64">
        <v>180</v>
      </c>
      <c r="M8" s="26">
        <f t="shared" ref="M8:M10" si="2">SUM(L8*$D8)</f>
        <v>0</v>
      </c>
      <c r="O8" s="64">
        <f>SUM(F8,I8,L8)</f>
        <v>250</v>
      </c>
      <c r="P8" s="26">
        <f t="shared" ref="P8:P10" si="3">SUM(O8*$D8)</f>
        <v>0</v>
      </c>
    </row>
    <row r="9" spans="1:17">
      <c r="A9" s="24"/>
      <c r="B9" s="54" t="s">
        <v>199</v>
      </c>
      <c r="C9" s="58" t="s">
        <v>198</v>
      </c>
      <c r="D9" s="251"/>
      <c r="E9" s="18"/>
      <c r="F9" s="64">
        <v>20</v>
      </c>
      <c r="G9" s="26">
        <f t="shared" si="0"/>
        <v>0</v>
      </c>
      <c r="I9" s="64">
        <v>50</v>
      </c>
      <c r="J9" s="26">
        <f t="shared" si="1"/>
        <v>0</v>
      </c>
      <c r="L9" s="64">
        <v>180</v>
      </c>
      <c r="M9" s="26">
        <f t="shared" si="2"/>
        <v>0</v>
      </c>
      <c r="O9" s="64">
        <f t="shared" ref="O9:O10" si="4">SUM(F9,I9,L9)</f>
        <v>250</v>
      </c>
      <c r="P9" s="26">
        <f t="shared" si="3"/>
        <v>0</v>
      </c>
    </row>
    <row r="10" spans="1:17">
      <c r="A10" s="24"/>
      <c r="B10" s="54" t="s">
        <v>200</v>
      </c>
      <c r="C10" s="58" t="s">
        <v>198</v>
      </c>
      <c r="D10" s="251"/>
      <c r="E10" s="18"/>
      <c r="F10" s="64">
        <v>20</v>
      </c>
      <c r="G10" s="26">
        <f t="shared" si="0"/>
        <v>0</v>
      </c>
      <c r="I10" s="64">
        <v>50</v>
      </c>
      <c r="J10" s="26">
        <f t="shared" si="1"/>
        <v>0</v>
      </c>
      <c r="L10" s="64">
        <v>180</v>
      </c>
      <c r="M10" s="26">
        <f t="shared" si="2"/>
        <v>0</v>
      </c>
      <c r="O10" s="64">
        <f t="shared" si="4"/>
        <v>250</v>
      </c>
      <c r="P10" s="26">
        <f t="shared" si="3"/>
        <v>0</v>
      </c>
    </row>
    <row r="11" spans="1:17" ht="22.5">
      <c r="A11" s="24"/>
      <c r="B11" s="54" t="s">
        <v>201</v>
      </c>
      <c r="C11" s="58"/>
      <c r="D11" s="251"/>
      <c r="E11" s="18"/>
      <c r="F11" s="376"/>
      <c r="G11" s="377"/>
      <c r="I11" s="376"/>
      <c r="J11" s="377"/>
      <c r="L11" s="376"/>
      <c r="M11" s="377"/>
      <c r="O11" s="376"/>
      <c r="P11" s="377"/>
    </row>
    <row r="12" spans="1:17" ht="15" customHeight="1">
      <c r="A12" s="24"/>
      <c r="B12" s="54"/>
      <c r="C12" s="58"/>
      <c r="D12" s="251"/>
      <c r="F12" s="308"/>
      <c r="G12" s="308"/>
      <c r="I12" s="308"/>
      <c r="J12" s="308"/>
      <c r="L12" s="308"/>
      <c r="M12" s="308"/>
      <c r="O12" s="308"/>
      <c r="P12" s="308"/>
    </row>
    <row r="13" spans="1:17">
      <c r="A13" s="24"/>
      <c r="B13" s="54" t="s">
        <v>202</v>
      </c>
      <c r="C13" s="58"/>
      <c r="D13" s="251"/>
      <c r="E13" s="18"/>
      <c r="F13" s="376"/>
      <c r="G13" s="377"/>
      <c r="I13" s="376"/>
      <c r="J13" s="377"/>
      <c r="L13" s="376"/>
      <c r="M13" s="377"/>
      <c r="O13" s="376"/>
      <c r="P13" s="377"/>
    </row>
    <row r="14" spans="1:17">
      <c r="A14" s="24"/>
      <c r="B14" s="54" t="s">
        <v>197</v>
      </c>
      <c r="C14" s="58" t="s">
        <v>198</v>
      </c>
      <c r="D14" s="309">
        <f>SUM($D$8)*98%</f>
        <v>0</v>
      </c>
      <c r="E14" s="18"/>
      <c r="F14" s="64">
        <v>20</v>
      </c>
      <c r="G14" s="26">
        <f t="shared" ref="G14:G16" si="5">SUM(F14*$D14)</f>
        <v>0</v>
      </c>
      <c r="I14" s="64">
        <v>50</v>
      </c>
      <c r="J14" s="26">
        <f t="shared" ref="J14:J16" si="6">SUM(I14*$D14)</f>
        <v>0</v>
      </c>
      <c r="L14" s="64">
        <v>180</v>
      </c>
      <c r="M14" s="26">
        <f t="shared" ref="M14:M16" si="7">SUM(L14*$D14)</f>
        <v>0</v>
      </c>
      <c r="O14" s="64">
        <f>SUM(F14,I14,L14)</f>
        <v>250</v>
      </c>
      <c r="P14" s="26">
        <f t="shared" ref="P14:P16" si="8">SUM(O14*$D14)</f>
        <v>0</v>
      </c>
    </row>
    <row r="15" spans="1:17">
      <c r="A15" s="24"/>
      <c r="B15" s="54" t="s">
        <v>199</v>
      </c>
      <c r="C15" s="58" t="s">
        <v>198</v>
      </c>
      <c r="D15" s="309">
        <f>SUM($D$9)*98%</f>
        <v>0</v>
      </c>
      <c r="E15" s="18"/>
      <c r="F15" s="64">
        <v>20</v>
      </c>
      <c r="G15" s="26">
        <f t="shared" si="5"/>
        <v>0</v>
      </c>
      <c r="I15" s="64">
        <v>50</v>
      </c>
      <c r="J15" s="26">
        <f t="shared" si="6"/>
        <v>0</v>
      </c>
      <c r="L15" s="64">
        <v>180</v>
      </c>
      <c r="M15" s="26">
        <f t="shared" si="7"/>
        <v>0</v>
      </c>
      <c r="O15" s="64">
        <f t="shared" ref="O15:O16" si="9">SUM(F15,I15,L15)</f>
        <v>250</v>
      </c>
      <c r="P15" s="26">
        <f t="shared" si="8"/>
        <v>0</v>
      </c>
    </row>
    <row r="16" spans="1:17">
      <c r="A16" s="24"/>
      <c r="B16" s="54" t="s">
        <v>200</v>
      </c>
      <c r="C16" s="58" t="s">
        <v>198</v>
      </c>
      <c r="D16" s="309">
        <f>SUM($D$10)*98%</f>
        <v>0</v>
      </c>
      <c r="E16" s="18"/>
      <c r="F16" s="64">
        <v>20</v>
      </c>
      <c r="G16" s="26">
        <f t="shared" si="5"/>
        <v>0</v>
      </c>
      <c r="I16" s="64">
        <v>50</v>
      </c>
      <c r="J16" s="26">
        <f t="shared" si="6"/>
        <v>0</v>
      </c>
      <c r="L16" s="64">
        <v>180</v>
      </c>
      <c r="M16" s="26">
        <f t="shared" si="7"/>
        <v>0</v>
      </c>
      <c r="O16" s="64">
        <f t="shared" si="9"/>
        <v>250</v>
      </c>
      <c r="P16" s="26">
        <f t="shared" si="8"/>
        <v>0</v>
      </c>
    </row>
    <row r="17" spans="1:16" ht="33.75">
      <c r="A17" s="24"/>
      <c r="B17" s="54" t="s">
        <v>203</v>
      </c>
      <c r="C17" s="58"/>
      <c r="D17" s="251"/>
      <c r="E17" s="18"/>
      <c r="F17" s="376"/>
      <c r="G17" s="377"/>
      <c r="I17" s="376"/>
      <c r="J17" s="377"/>
      <c r="L17" s="376"/>
      <c r="M17" s="377"/>
      <c r="O17" s="376"/>
      <c r="P17" s="377"/>
    </row>
    <row r="18" spans="1:16" ht="15" customHeight="1">
      <c r="A18" s="24"/>
      <c r="B18" s="54"/>
      <c r="C18" s="58"/>
      <c r="D18" s="251"/>
      <c r="F18" s="308"/>
      <c r="G18" s="308"/>
      <c r="I18" s="308"/>
      <c r="J18" s="308"/>
      <c r="L18" s="308"/>
      <c r="M18" s="308"/>
      <c r="O18" s="308"/>
      <c r="P18" s="308"/>
    </row>
    <row r="19" spans="1:16">
      <c r="A19" s="24"/>
      <c r="B19" s="54" t="s">
        <v>204</v>
      </c>
      <c r="C19" s="58"/>
      <c r="D19" s="251"/>
      <c r="E19" s="18"/>
      <c r="F19" s="376"/>
      <c r="G19" s="377"/>
      <c r="I19" s="376"/>
      <c r="J19" s="377"/>
      <c r="L19" s="376"/>
      <c r="M19" s="377"/>
      <c r="O19" s="376"/>
      <c r="P19" s="377"/>
    </row>
    <row r="20" spans="1:16">
      <c r="A20" s="24"/>
      <c r="B20" s="54" t="s">
        <v>197</v>
      </c>
      <c r="C20" s="58" t="s">
        <v>198</v>
      </c>
      <c r="D20" s="309">
        <f>SUM($D$8)*95%</f>
        <v>0</v>
      </c>
      <c r="E20" s="18"/>
      <c r="F20" s="64">
        <v>20</v>
      </c>
      <c r="G20" s="26">
        <f t="shared" ref="G20:G22" si="10">SUM(F20*$D20)</f>
        <v>0</v>
      </c>
      <c r="I20" s="64">
        <v>50</v>
      </c>
      <c r="J20" s="26">
        <f t="shared" ref="J20:J22" si="11">SUM(I20*$D20)</f>
        <v>0</v>
      </c>
      <c r="L20" s="64">
        <v>180</v>
      </c>
      <c r="M20" s="26">
        <f t="shared" ref="M20:M22" si="12">SUM(L20*$D20)</f>
        <v>0</v>
      </c>
      <c r="O20" s="64">
        <f>SUM(F20,I20,L20)</f>
        <v>250</v>
      </c>
      <c r="P20" s="26">
        <f t="shared" ref="P20:P22" si="13">SUM(O20*$D20)</f>
        <v>0</v>
      </c>
    </row>
    <row r="21" spans="1:16">
      <c r="A21" s="24"/>
      <c r="B21" s="54" t="s">
        <v>199</v>
      </c>
      <c r="C21" s="58" t="s">
        <v>198</v>
      </c>
      <c r="D21" s="309">
        <f>SUM($D$9)*95%</f>
        <v>0</v>
      </c>
      <c r="E21" s="18"/>
      <c r="F21" s="64">
        <v>20</v>
      </c>
      <c r="G21" s="26">
        <f t="shared" si="10"/>
        <v>0</v>
      </c>
      <c r="I21" s="64">
        <v>50</v>
      </c>
      <c r="J21" s="26">
        <f t="shared" si="11"/>
        <v>0</v>
      </c>
      <c r="L21" s="64">
        <v>180</v>
      </c>
      <c r="M21" s="26">
        <f t="shared" si="12"/>
        <v>0</v>
      </c>
      <c r="O21" s="64">
        <f t="shared" ref="O21:O22" si="14">SUM(F21,I21,L21)</f>
        <v>250</v>
      </c>
      <c r="P21" s="26">
        <f t="shared" si="13"/>
        <v>0</v>
      </c>
    </row>
    <row r="22" spans="1:16">
      <c r="A22" s="24"/>
      <c r="B22" s="54" t="s">
        <v>200</v>
      </c>
      <c r="C22" s="58" t="s">
        <v>198</v>
      </c>
      <c r="D22" s="309">
        <f>SUM($D$10)*95%</f>
        <v>0</v>
      </c>
      <c r="E22" s="18"/>
      <c r="F22" s="64">
        <v>20</v>
      </c>
      <c r="G22" s="26">
        <f t="shared" si="10"/>
        <v>0</v>
      </c>
      <c r="I22" s="64">
        <v>50</v>
      </c>
      <c r="J22" s="26">
        <f t="shared" si="11"/>
        <v>0</v>
      </c>
      <c r="L22" s="64">
        <v>180</v>
      </c>
      <c r="M22" s="26">
        <f t="shared" si="12"/>
        <v>0</v>
      </c>
      <c r="O22" s="64">
        <f t="shared" si="14"/>
        <v>250</v>
      </c>
      <c r="P22" s="26">
        <f t="shared" si="13"/>
        <v>0</v>
      </c>
    </row>
    <row r="23" spans="1:16" ht="33.75">
      <c r="A23" s="24"/>
      <c r="B23" s="54" t="s">
        <v>205</v>
      </c>
      <c r="C23" s="58"/>
      <c r="D23" s="251"/>
      <c r="E23" s="18"/>
      <c r="F23" s="376"/>
      <c r="G23" s="377"/>
      <c r="I23" s="376"/>
      <c r="J23" s="377"/>
      <c r="L23" s="376"/>
      <c r="M23" s="377"/>
      <c r="O23" s="376"/>
      <c r="P23" s="377"/>
    </row>
    <row r="24" spans="1:16" ht="15" customHeight="1">
      <c r="A24" s="24"/>
      <c r="B24" s="54"/>
      <c r="C24" s="58"/>
      <c r="D24" s="251"/>
      <c r="F24" s="308"/>
      <c r="G24" s="308"/>
      <c r="I24" s="308"/>
      <c r="J24" s="308"/>
      <c r="L24" s="308"/>
      <c r="M24" s="308"/>
      <c r="O24" s="308"/>
      <c r="P24" s="308"/>
    </row>
    <row r="25" spans="1:16">
      <c r="A25" s="24"/>
      <c r="B25" s="54" t="s">
        <v>206</v>
      </c>
      <c r="C25" s="58"/>
      <c r="D25" s="251"/>
      <c r="E25" s="18"/>
      <c r="F25" s="376"/>
      <c r="G25" s="377"/>
      <c r="I25" s="376"/>
      <c r="J25" s="377"/>
      <c r="L25" s="376"/>
      <c r="M25" s="377"/>
      <c r="O25" s="376"/>
      <c r="P25" s="377"/>
    </row>
    <row r="26" spans="1:16">
      <c r="A26" s="24"/>
      <c r="B26" s="54" t="s">
        <v>197</v>
      </c>
      <c r="C26" s="58" t="s">
        <v>198</v>
      </c>
      <c r="D26" s="309">
        <f>SUM($D$8)*90%</f>
        <v>0</v>
      </c>
      <c r="E26" s="18"/>
      <c r="F26" s="64">
        <v>20</v>
      </c>
      <c r="G26" s="26">
        <f t="shared" ref="G26:G28" si="15">SUM(F26*$D26)</f>
        <v>0</v>
      </c>
      <c r="I26" s="64">
        <v>50</v>
      </c>
      <c r="J26" s="26">
        <f t="shared" ref="J26:J28" si="16">SUM(I26*$D26)</f>
        <v>0</v>
      </c>
      <c r="L26" s="64">
        <v>180</v>
      </c>
      <c r="M26" s="26">
        <f t="shared" ref="M26:M28" si="17">SUM(L26*$D26)</f>
        <v>0</v>
      </c>
      <c r="O26" s="64">
        <f>SUM(F26,I26,L26)</f>
        <v>250</v>
      </c>
      <c r="P26" s="26">
        <f t="shared" ref="P26:P28" si="18">SUM(O26*$D26)</f>
        <v>0</v>
      </c>
    </row>
    <row r="27" spans="1:16">
      <c r="A27" s="24"/>
      <c r="B27" s="54" t="s">
        <v>199</v>
      </c>
      <c r="C27" s="58" t="s">
        <v>198</v>
      </c>
      <c r="D27" s="309">
        <f>SUM($D$9)*90%</f>
        <v>0</v>
      </c>
      <c r="E27" s="18"/>
      <c r="F27" s="64">
        <v>20</v>
      </c>
      <c r="G27" s="26">
        <f t="shared" si="15"/>
        <v>0</v>
      </c>
      <c r="I27" s="64">
        <v>50</v>
      </c>
      <c r="J27" s="26">
        <f t="shared" si="16"/>
        <v>0</v>
      </c>
      <c r="L27" s="64">
        <v>180</v>
      </c>
      <c r="M27" s="26">
        <f t="shared" si="17"/>
        <v>0</v>
      </c>
      <c r="O27" s="64">
        <f t="shared" ref="O27:O28" si="19">SUM(F27,I27,L27)</f>
        <v>250</v>
      </c>
      <c r="P27" s="26">
        <f t="shared" si="18"/>
        <v>0</v>
      </c>
    </row>
    <row r="28" spans="1:16">
      <c r="A28" s="24"/>
      <c r="B28" s="54" t="s">
        <v>200</v>
      </c>
      <c r="C28" s="58" t="s">
        <v>198</v>
      </c>
      <c r="D28" s="309">
        <f>SUM($D$10)*90%</f>
        <v>0</v>
      </c>
      <c r="E28" s="18"/>
      <c r="F28" s="64">
        <v>20</v>
      </c>
      <c r="G28" s="26">
        <f t="shared" si="15"/>
        <v>0</v>
      </c>
      <c r="I28" s="64">
        <v>50</v>
      </c>
      <c r="J28" s="26">
        <f t="shared" si="16"/>
        <v>0</v>
      </c>
      <c r="L28" s="64">
        <v>180</v>
      </c>
      <c r="M28" s="26">
        <f t="shared" si="17"/>
        <v>0</v>
      </c>
      <c r="O28" s="64">
        <f t="shared" si="19"/>
        <v>250</v>
      </c>
      <c r="P28" s="26">
        <f t="shared" si="18"/>
        <v>0</v>
      </c>
    </row>
    <row r="29" spans="1:16" ht="33.75">
      <c r="A29" s="24"/>
      <c r="B29" s="54" t="s">
        <v>207</v>
      </c>
      <c r="C29" s="58"/>
      <c r="D29" s="251"/>
      <c r="E29" s="18"/>
      <c r="F29" s="376"/>
      <c r="G29" s="377"/>
      <c r="I29" s="376"/>
      <c r="J29" s="377"/>
      <c r="L29" s="376"/>
      <c r="M29" s="377"/>
      <c r="O29" s="376"/>
      <c r="P29" s="377"/>
    </row>
    <row r="30" spans="1:16" ht="15" customHeight="1">
      <c r="A30" s="24"/>
      <c r="B30" s="54"/>
      <c r="C30" s="58"/>
      <c r="D30" s="251"/>
      <c r="F30" s="308"/>
      <c r="G30" s="308"/>
      <c r="I30" s="308"/>
      <c r="J30" s="308"/>
      <c r="L30" s="308"/>
      <c r="M30" s="308"/>
      <c r="O30" s="308"/>
      <c r="P30" s="308"/>
    </row>
    <row r="31" spans="1:16">
      <c r="A31" s="24"/>
      <c r="B31" s="54" t="s">
        <v>208</v>
      </c>
      <c r="C31" s="58"/>
      <c r="D31" s="251"/>
      <c r="E31" s="18"/>
      <c r="F31" s="376"/>
      <c r="G31" s="377"/>
      <c r="I31" s="376"/>
      <c r="J31" s="377"/>
      <c r="L31" s="376"/>
      <c r="M31" s="377"/>
      <c r="O31" s="376"/>
      <c r="P31" s="377"/>
    </row>
    <row r="32" spans="1:16">
      <c r="A32" s="24"/>
      <c r="B32" s="54" t="s">
        <v>197</v>
      </c>
      <c r="C32" s="58" t="s">
        <v>198</v>
      </c>
      <c r="D32" s="309">
        <f>SUM($D$8)*88%</f>
        <v>0</v>
      </c>
      <c r="E32" s="18"/>
      <c r="F32" s="64">
        <v>20</v>
      </c>
      <c r="G32" s="26">
        <f t="shared" ref="G32:G34" si="20">SUM(F32*$D32)</f>
        <v>0</v>
      </c>
      <c r="I32" s="64">
        <v>50</v>
      </c>
      <c r="J32" s="26">
        <f t="shared" ref="J32:J34" si="21">SUM(I32*$D32)</f>
        <v>0</v>
      </c>
      <c r="L32" s="64">
        <v>180</v>
      </c>
      <c r="M32" s="26">
        <f t="shared" ref="M32:M34" si="22">SUM(L32*$D32)</f>
        <v>0</v>
      </c>
      <c r="O32" s="64">
        <f>SUM(F32,I32,L32)</f>
        <v>250</v>
      </c>
      <c r="P32" s="26">
        <f t="shared" ref="P32:P34" si="23">SUM(O32*$D32)</f>
        <v>0</v>
      </c>
    </row>
    <row r="33" spans="1:16">
      <c r="A33" s="24"/>
      <c r="B33" s="54" t="s">
        <v>199</v>
      </c>
      <c r="C33" s="58" t="s">
        <v>198</v>
      </c>
      <c r="D33" s="309">
        <f>SUM($D$9)*88%</f>
        <v>0</v>
      </c>
      <c r="E33" s="18"/>
      <c r="F33" s="64">
        <v>20</v>
      </c>
      <c r="G33" s="26">
        <f t="shared" si="20"/>
        <v>0</v>
      </c>
      <c r="I33" s="64">
        <v>50</v>
      </c>
      <c r="J33" s="26">
        <f t="shared" si="21"/>
        <v>0</v>
      </c>
      <c r="L33" s="64">
        <v>180</v>
      </c>
      <c r="M33" s="26">
        <f t="shared" si="22"/>
        <v>0</v>
      </c>
      <c r="O33" s="64">
        <f t="shared" ref="O33:O34" si="24">SUM(F33,I33,L33)</f>
        <v>250</v>
      </c>
      <c r="P33" s="26">
        <f t="shared" si="23"/>
        <v>0</v>
      </c>
    </row>
    <row r="34" spans="1:16">
      <c r="A34" s="24"/>
      <c r="B34" s="54" t="s">
        <v>200</v>
      </c>
      <c r="C34" s="58" t="s">
        <v>198</v>
      </c>
      <c r="D34" s="309">
        <f>SUM($D$10)*88%</f>
        <v>0</v>
      </c>
      <c r="E34" s="18"/>
      <c r="F34" s="64">
        <v>20</v>
      </c>
      <c r="G34" s="26">
        <f t="shared" si="20"/>
        <v>0</v>
      </c>
      <c r="I34" s="64">
        <v>50</v>
      </c>
      <c r="J34" s="26">
        <f t="shared" si="21"/>
        <v>0</v>
      </c>
      <c r="L34" s="64">
        <v>180</v>
      </c>
      <c r="M34" s="26">
        <f t="shared" si="22"/>
        <v>0</v>
      </c>
      <c r="O34" s="64">
        <f t="shared" si="24"/>
        <v>250</v>
      </c>
      <c r="P34" s="26">
        <f t="shared" si="23"/>
        <v>0</v>
      </c>
    </row>
    <row r="35" spans="1:16" ht="33.75">
      <c r="A35" s="24"/>
      <c r="B35" s="54" t="s">
        <v>209</v>
      </c>
      <c r="C35" s="58"/>
      <c r="D35" s="251"/>
      <c r="E35" s="18"/>
      <c r="F35" s="376"/>
      <c r="G35" s="377"/>
      <c r="I35" s="376"/>
      <c r="J35" s="377"/>
      <c r="L35" s="376"/>
      <c r="M35" s="377"/>
      <c r="O35" s="376"/>
      <c r="P35" s="377"/>
    </row>
    <row r="36" spans="1:16" ht="15" customHeight="1">
      <c r="A36" s="24"/>
      <c r="B36" s="54"/>
      <c r="C36" s="58"/>
      <c r="D36" s="251"/>
      <c r="F36" s="308"/>
      <c r="G36" s="308"/>
      <c r="I36" s="308"/>
      <c r="J36" s="308"/>
      <c r="L36" s="308"/>
      <c r="M36" s="308"/>
      <c r="O36" s="308"/>
      <c r="P36" s="308"/>
    </row>
    <row r="37" spans="1:16">
      <c r="A37" s="24"/>
      <c r="B37" s="54" t="s">
        <v>210</v>
      </c>
      <c r="C37" s="58"/>
      <c r="D37" s="251"/>
      <c r="E37" s="18"/>
      <c r="F37" s="376"/>
      <c r="G37" s="377"/>
      <c r="I37" s="376"/>
      <c r="J37" s="377"/>
      <c r="L37" s="376"/>
      <c r="M37" s="377"/>
      <c r="O37" s="376"/>
      <c r="P37" s="377"/>
    </row>
    <row r="38" spans="1:16">
      <c r="A38" s="24"/>
      <c r="B38" s="54" t="s">
        <v>197</v>
      </c>
      <c r="C38" s="58" t="s">
        <v>198</v>
      </c>
      <c r="D38" s="309">
        <f>SUM($D$8)*85%</f>
        <v>0</v>
      </c>
      <c r="E38" s="18"/>
      <c r="F38" s="64">
        <v>20</v>
      </c>
      <c r="G38" s="26">
        <f t="shared" ref="G38:G40" si="25">SUM(F38*$D38)</f>
        <v>0</v>
      </c>
      <c r="I38" s="64">
        <v>50</v>
      </c>
      <c r="J38" s="26">
        <f t="shared" ref="J38:J40" si="26">SUM(I38*$D38)</f>
        <v>0</v>
      </c>
      <c r="L38" s="64">
        <v>180</v>
      </c>
      <c r="M38" s="26">
        <f t="shared" ref="M38:M40" si="27">SUM(L38*$D38)</f>
        <v>0</v>
      </c>
      <c r="O38" s="64">
        <f>SUM(F38,I38,L38)</f>
        <v>250</v>
      </c>
      <c r="P38" s="26">
        <f t="shared" ref="P38:P40" si="28">SUM(O38*$D38)</f>
        <v>0</v>
      </c>
    </row>
    <row r="39" spans="1:16">
      <c r="A39" s="24"/>
      <c r="B39" s="54" t="s">
        <v>199</v>
      </c>
      <c r="C39" s="58" t="s">
        <v>198</v>
      </c>
      <c r="D39" s="309">
        <f>SUM($D$9)*85%</f>
        <v>0</v>
      </c>
      <c r="E39" s="18"/>
      <c r="F39" s="64">
        <v>20</v>
      </c>
      <c r="G39" s="26">
        <f t="shared" si="25"/>
        <v>0</v>
      </c>
      <c r="I39" s="64">
        <v>50</v>
      </c>
      <c r="J39" s="26">
        <f t="shared" si="26"/>
        <v>0</v>
      </c>
      <c r="L39" s="64">
        <v>180</v>
      </c>
      <c r="M39" s="26">
        <f t="shared" si="27"/>
        <v>0</v>
      </c>
      <c r="O39" s="64">
        <f t="shared" ref="O39:O40" si="29">SUM(F39,I39,L39)</f>
        <v>250</v>
      </c>
      <c r="P39" s="26">
        <f t="shared" si="28"/>
        <v>0</v>
      </c>
    </row>
    <row r="40" spans="1:16">
      <c r="A40" s="24"/>
      <c r="B40" s="54" t="s">
        <v>211</v>
      </c>
      <c r="C40" s="58" t="s">
        <v>198</v>
      </c>
      <c r="D40" s="309">
        <f>SUM($D$10)*85%</f>
        <v>0</v>
      </c>
      <c r="E40" s="18"/>
      <c r="F40" s="64">
        <v>20</v>
      </c>
      <c r="G40" s="26">
        <f t="shared" si="25"/>
        <v>0</v>
      </c>
      <c r="I40" s="64">
        <v>50</v>
      </c>
      <c r="J40" s="26">
        <f t="shared" si="26"/>
        <v>0</v>
      </c>
      <c r="L40" s="64">
        <v>180</v>
      </c>
      <c r="M40" s="26">
        <f t="shared" si="27"/>
        <v>0</v>
      </c>
      <c r="O40" s="64">
        <f t="shared" si="29"/>
        <v>250</v>
      </c>
      <c r="P40" s="26">
        <f t="shared" si="28"/>
        <v>0</v>
      </c>
    </row>
    <row r="41" spans="1:16" ht="33.75">
      <c r="A41" s="24"/>
      <c r="B41" s="54" t="s">
        <v>212</v>
      </c>
      <c r="C41" s="58"/>
      <c r="D41" s="251"/>
      <c r="E41" s="18"/>
      <c r="F41" s="376"/>
      <c r="G41" s="377"/>
      <c r="I41" s="376"/>
      <c r="J41" s="377"/>
      <c r="L41" s="376"/>
      <c r="M41" s="377"/>
      <c r="O41" s="376"/>
      <c r="P41" s="377"/>
    </row>
    <row r="42" spans="1:16" ht="15" customHeight="1">
      <c r="A42" s="24"/>
      <c r="B42" s="54"/>
      <c r="C42" s="58"/>
      <c r="D42" s="251"/>
      <c r="F42" s="308"/>
      <c r="G42" s="308"/>
      <c r="I42" s="308"/>
      <c r="J42" s="308"/>
      <c r="L42" s="308"/>
      <c r="M42" s="308"/>
      <c r="O42" s="308"/>
      <c r="P42" s="308"/>
    </row>
    <row r="43" spans="1:16" ht="60.75" customHeight="1">
      <c r="A43" s="22" t="s">
        <v>213</v>
      </c>
      <c r="B43" s="61" t="s">
        <v>214</v>
      </c>
      <c r="C43" s="131"/>
      <c r="D43" s="251"/>
      <c r="E43" s="18"/>
      <c r="F43" s="308"/>
      <c r="G43" s="308"/>
      <c r="I43" s="308"/>
      <c r="J43" s="308"/>
      <c r="L43" s="308"/>
      <c r="M43" s="308"/>
      <c r="O43" s="308"/>
      <c r="P43" s="308"/>
    </row>
    <row r="44" spans="1:16" ht="30" customHeight="1">
      <c r="A44" s="24"/>
      <c r="B44" s="54" t="s">
        <v>215</v>
      </c>
      <c r="C44" s="58"/>
      <c r="D44" s="251"/>
      <c r="E44" s="18"/>
      <c r="F44" s="376"/>
      <c r="G44" s="377"/>
      <c r="I44" s="376"/>
      <c r="J44" s="377"/>
      <c r="L44" s="376"/>
      <c r="M44" s="377"/>
      <c r="O44" s="376"/>
      <c r="P44" s="377"/>
    </row>
    <row r="45" spans="1:16">
      <c r="A45" s="24"/>
      <c r="B45" s="54" t="s">
        <v>197</v>
      </c>
      <c r="C45" s="58" t="s">
        <v>198</v>
      </c>
      <c r="D45" s="251"/>
      <c r="E45" s="18"/>
      <c r="F45" s="64">
        <v>10</v>
      </c>
      <c r="G45" s="26">
        <f t="shared" ref="G45:G47" si="30">SUM(F45*$D45)</f>
        <v>0</v>
      </c>
      <c r="I45" s="64">
        <v>10</v>
      </c>
      <c r="J45" s="26">
        <f t="shared" ref="J45:J47" si="31">SUM(I45*$D45)</f>
        <v>0</v>
      </c>
      <c r="L45" s="64">
        <v>40</v>
      </c>
      <c r="M45" s="26">
        <f t="shared" ref="M45:M47" si="32">SUM(L45*$D45)</f>
        <v>0</v>
      </c>
      <c r="O45" s="64">
        <f>SUM(F45,I45,L45)</f>
        <v>60</v>
      </c>
      <c r="P45" s="26">
        <f t="shared" ref="P45:P47" si="33">SUM(O45*$D45)</f>
        <v>0</v>
      </c>
    </row>
    <row r="46" spans="1:16">
      <c r="A46" s="24"/>
      <c r="B46" s="54" t="s">
        <v>199</v>
      </c>
      <c r="C46" s="58" t="s">
        <v>198</v>
      </c>
      <c r="D46" s="251"/>
      <c r="E46" s="18"/>
      <c r="F46" s="64">
        <v>10</v>
      </c>
      <c r="G46" s="26">
        <f t="shared" si="30"/>
        <v>0</v>
      </c>
      <c r="I46" s="64">
        <v>10</v>
      </c>
      <c r="J46" s="26">
        <f t="shared" si="31"/>
        <v>0</v>
      </c>
      <c r="L46" s="64">
        <v>40</v>
      </c>
      <c r="M46" s="26">
        <f t="shared" si="32"/>
        <v>0</v>
      </c>
      <c r="O46" s="64">
        <f t="shared" ref="O46:O47" si="34">SUM(F46,I46,L46)</f>
        <v>60</v>
      </c>
      <c r="P46" s="26">
        <f t="shared" si="33"/>
        <v>0</v>
      </c>
    </row>
    <row r="47" spans="1:16">
      <c r="A47" s="24"/>
      <c r="B47" s="54" t="s">
        <v>200</v>
      </c>
      <c r="C47" s="58" t="s">
        <v>198</v>
      </c>
      <c r="D47" s="251"/>
      <c r="E47" s="18"/>
      <c r="F47" s="64">
        <v>10</v>
      </c>
      <c r="G47" s="26">
        <f t="shared" si="30"/>
        <v>0</v>
      </c>
      <c r="I47" s="64">
        <v>10</v>
      </c>
      <c r="J47" s="26">
        <f t="shared" si="31"/>
        <v>0</v>
      </c>
      <c r="L47" s="64">
        <v>40</v>
      </c>
      <c r="M47" s="26">
        <f t="shared" si="32"/>
        <v>0</v>
      </c>
      <c r="O47" s="64">
        <f t="shared" si="34"/>
        <v>60</v>
      </c>
      <c r="P47" s="26">
        <f t="shared" si="33"/>
        <v>0</v>
      </c>
    </row>
    <row r="48" spans="1:16" ht="22.5">
      <c r="A48" s="24"/>
      <c r="B48" s="54" t="s">
        <v>216</v>
      </c>
      <c r="C48" s="58"/>
      <c r="D48" s="251"/>
      <c r="E48" s="18"/>
      <c r="F48" s="376"/>
      <c r="G48" s="377"/>
      <c r="I48" s="376"/>
      <c r="J48" s="377"/>
      <c r="L48" s="376"/>
      <c r="M48" s="377"/>
      <c r="O48" s="376"/>
      <c r="P48" s="377"/>
    </row>
    <row r="49" spans="1:16" ht="15" customHeight="1">
      <c r="A49" s="24"/>
      <c r="B49" s="54"/>
      <c r="C49" s="58"/>
      <c r="D49" s="251"/>
      <c r="F49" s="308"/>
      <c r="G49" s="308"/>
      <c r="I49" s="308"/>
      <c r="J49" s="308"/>
      <c r="L49" s="308"/>
      <c r="M49" s="308"/>
      <c r="O49" s="308"/>
      <c r="P49" s="308"/>
    </row>
    <row r="50" spans="1:16" ht="30" customHeight="1">
      <c r="A50" s="24"/>
      <c r="B50" s="54" t="s">
        <v>217</v>
      </c>
      <c r="C50" s="58"/>
      <c r="D50" s="251"/>
      <c r="E50" s="18"/>
      <c r="F50" s="376"/>
      <c r="G50" s="377"/>
      <c r="I50" s="376"/>
      <c r="J50" s="377"/>
      <c r="L50" s="376"/>
      <c r="M50" s="377"/>
      <c r="O50" s="376"/>
      <c r="P50" s="377"/>
    </row>
    <row r="51" spans="1:16">
      <c r="A51" s="24"/>
      <c r="B51" s="54" t="s">
        <v>197</v>
      </c>
      <c r="C51" s="58" t="s">
        <v>198</v>
      </c>
      <c r="D51" s="309">
        <f>SUM($D$45)*98%</f>
        <v>0</v>
      </c>
      <c r="E51" s="18"/>
      <c r="F51" s="64">
        <v>10</v>
      </c>
      <c r="G51" s="26">
        <f t="shared" ref="G51:G53" si="35">SUM(F51*$D51)</f>
        <v>0</v>
      </c>
      <c r="I51" s="64">
        <v>10</v>
      </c>
      <c r="J51" s="26">
        <f t="shared" ref="J51:J53" si="36">SUM(I51*$D51)</f>
        <v>0</v>
      </c>
      <c r="L51" s="64">
        <v>40</v>
      </c>
      <c r="M51" s="26">
        <f t="shared" ref="M51:M53" si="37">SUM(L51*$D51)</f>
        <v>0</v>
      </c>
      <c r="O51" s="64">
        <f>SUM(F51,I51,L51)</f>
        <v>60</v>
      </c>
      <c r="P51" s="26">
        <f t="shared" ref="P51:P53" si="38">SUM(O51*$D51)</f>
        <v>0</v>
      </c>
    </row>
    <row r="52" spans="1:16">
      <c r="A52" s="24"/>
      <c r="B52" s="54" t="s">
        <v>199</v>
      </c>
      <c r="C52" s="58" t="s">
        <v>198</v>
      </c>
      <c r="D52" s="309">
        <f>SUM($D$46)*98%</f>
        <v>0</v>
      </c>
      <c r="E52" s="18"/>
      <c r="F52" s="64">
        <v>10</v>
      </c>
      <c r="G52" s="26">
        <f t="shared" si="35"/>
        <v>0</v>
      </c>
      <c r="I52" s="64">
        <v>10</v>
      </c>
      <c r="J52" s="26">
        <f t="shared" si="36"/>
        <v>0</v>
      </c>
      <c r="L52" s="64">
        <v>40</v>
      </c>
      <c r="M52" s="26">
        <f t="shared" si="37"/>
        <v>0</v>
      </c>
      <c r="O52" s="64">
        <f t="shared" ref="O52:O53" si="39">SUM(F52,I52,L52)</f>
        <v>60</v>
      </c>
      <c r="P52" s="26">
        <f t="shared" si="38"/>
        <v>0</v>
      </c>
    </row>
    <row r="53" spans="1:16">
      <c r="A53" s="24"/>
      <c r="B53" s="54" t="s">
        <v>200</v>
      </c>
      <c r="C53" s="58" t="s">
        <v>198</v>
      </c>
      <c r="D53" s="309">
        <f>SUM($D$47)*98%</f>
        <v>0</v>
      </c>
      <c r="E53" s="18"/>
      <c r="F53" s="64">
        <v>10</v>
      </c>
      <c r="G53" s="26">
        <f t="shared" si="35"/>
        <v>0</v>
      </c>
      <c r="I53" s="64">
        <v>10</v>
      </c>
      <c r="J53" s="26">
        <f t="shared" si="36"/>
        <v>0</v>
      </c>
      <c r="L53" s="64">
        <v>40</v>
      </c>
      <c r="M53" s="26">
        <f t="shared" si="37"/>
        <v>0</v>
      </c>
      <c r="O53" s="64">
        <f t="shared" si="39"/>
        <v>60</v>
      </c>
      <c r="P53" s="26">
        <f t="shared" si="38"/>
        <v>0</v>
      </c>
    </row>
    <row r="54" spans="1:16" ht="33.75">
      <c r="A54" s="24"/>
      <c r="B54" s="54" t="s">
        <v>218</v>
      </c>
      <c r="C54" s="58"/>
      <c r="D54" s="251"/>
      <c r="E54" s="18"/>
      <c r="F54" s="376"/>
      <c r="G54" s="377"/>
      <c r="I54" s="376"/>
      <c r="J54" s="377"/>
      <c r="L54" s="376"/>
      <c r="M54" s="377"/>
      <c r="O54" s="376"/>
      <c r="P54" s="377"/>
    </row>
    <row r="55" spans="1:16" ht="15" customHeight="1">
      <c r="A55" s="24"/>
      <c r="B55" s="54"/>
      <c r="C55" s="58"/>
      <c r="D55" s="251"/>
      <c r="F55" s="308"/>
      <c r="G55" s="308"/>
      <c r="I55" s="308"/>
      <c r="J55" s="308"/>
      <c r="L55" s="308"/>
      <c r="M55" s="308"/>
      <c r="O55" s="308"/>
      <c r="P55" s="308"/>
    </row>
    <row r="56" spans="1:16" ht="30" customHeight="1">
      <c r="A56" s="24"/>
      <c r="B56" s="54" t="s">
        <v>219</v>
      </c>
      <c r="C56" s="58"/>
      <c r="D56" s="251"/>
      <c r="E56" s="18"/>
      <c r="F56" s="376"/>
      <c r="G56" s="377"/>
      <c r="I56" s="376"/>
      <c r="J56" s="377"/>
      <c r="L56" s="376"/>
      <c r="M56" s="377"/>
      <c r="O56" s="376"/>
      <c r="P56" s="377"/>
    </row>
    <row r="57" spans="1:16">
      <c r="A57" s="24"/>
      <c r="B57" s="54" t="s">
        <v>197</v>
      </c>
      <c r="C57" s="58" t="s">
        <v>198</v>
      </c>
      <c r="D57" s="309">
        <f>SUM($D$45)*95%</f>
        <v>0</v>
      </c>
      <c r="E57" s="18"/>
      <c r="F57" s="64">
        <v>10</v>
      </c>
      <c r="G57" s="26">
        <f t="shared" ref="G57:G59" si="40">SUM(F57*$D57)</f>
        <v>0</v>
      </c>
      <c r="I57" s="64">
        <v>10</v>
      </c>
      <c r="J57" s="26">
        <f t="shared" ref="J57:J59" si="41">SUM(I57*$D57)</f>
        <v>0</v>
      </c>
      <c r="L57" s="64">
        <v>40</v>
      </c>
      <c r="M57" s="26">
        <f t="shared" ref="M57:M59" si="42">SUM(L57*$D57)</f>
        <v>0</v>
      </c>
      <c r="O57" s="64">
        <f>SUM(F57,I57,L57)</f>
        <v>60</v>
      </c>
      <c r="P57" s="26">
        <f t="shared" ref="P57:P59" si="43">SUM(O57*$D57)</f>
        <v>0</v>
      </c>
    </row>
    <row r="58" spans="1:16">
      <c r="A58" s="24"/>
      <c r="B58" s="54" t="s">
        <v>199</v>
      </c>
      <c r="C58" s="58" t="s">
        <v>198</v>
      </c>
      <c r="D58" s="309">
        <f>SUM($D$46)*95%</f>
        <v>0</v>
      </c>
      <c r="E58" s="18"/>
      <c r="F58" s="64">
        <v>10</v>
      </c>
      <c r="G58" s="26">
        <f t="shared" si="40"/>
        <v>0</v>
      </c>
      <c r="I58" s="64">
        <v>10</v>
      </c>
      <c r="J58" s="26">
        <f t="shared" si="41"/>
        <v>0</v>
      </c>
      <c r="L58" s="64">
        <v>40</v>
      </c>
      <c r="M58" s="26">
        <f t="shared" si="42"/>
        <v>0</v>
      </c>
      <c r="O58" s="64">
        <f t="shared" ref="O58:O59" si="44">SUM(F58,I58,L58)</f>
        <v>60</v>
      </c>
      <c r="P58" s="26">
        <f t="shared" si="43"/>
        <v>0</v>
      </c>
    </row>
    <row r="59" spans="1:16">
      <c r="A59" s="24"/>
      <c r="B59" s="54" t="s">
        <v>200</v>
      </c>
      <c r="C59" s="58" t="s">
        <v>198</v>
      </c>
      <c r="D59" s="309">
        <f>SUM($D$47)*95%</f>
        <v>0</v>
      </c>
      <c r="E59" s="18"/>
      <c r="F59" s="64">
        <v>10</v>
      </c>
      <c r="G59" s="26">
        <f t="shared" si="40"/>
        <v>0</v>
      </c>
      <c r="I59" s="64">
        <v>10</v>
      </c>
      <c r="J59" s="26">
        <f t="shared" si="41"/>
        <v>0</v>
      </c>
      <c r="L59" s="64">
        <v>40</v>
      </c>
      <c r="M59" s="26">
        <f t="shared" si="42"/>
        <v>0</v>
      </c>
      <c r="O59" s="64">
        <f t="shared" si="44"/>
        <v>60</v>
      </c>
      <c r="P59" s="26">
        <f t="shared" si="43"/>
        <v>0</v>
      </c>
    </row>
    <row r="60" spans="1:16" ht="33.75">
      <c r="A60" s="24"/>
      <c r="B60" s="54" t="s">
        <v>220</v>
      </c>
      <c r="C60" s="58"/>
      <c r="D60" s="251"/>
      <c r="E60" s="18"/>
      <c r="F60" s="376"/>
      <c r="G60" s="377"/>
      <c r="I60" s="376"/>
      <c r="J60" s="377"/>
      <c r="L60" s="376"/>
      <c r="M60" s="377"/>
      <c r="O60" s="376"/>
      <c r="P60" s="377"/>
    </row>
    <row r="61" spans="1:16" ht="15" customHeight="1">
      <c r="A61" s="24"/>
      <c r="B61" s="54"/>
      <c r="C61" s="58"/>
      <c r="D61" s="251"/>
      <c r="F61" s="308"/>
      <c r="G61" s="308"/>
      <c r="I61" s="308"/>
      <c r="J61" s="308"/>
      <c r="L61" s="308"/>
      <c r="M61" s="308"/>
      <c r="O61" s="308"/>
      <c r="P61" s="308"/>
    </row>
    <row r="62" spans="1:16" ht="30" customHeight="1">
      <c r="A62" s="24"/>
      <c r="B62" s="54" t="s">
        <v>221</v>
      </c>
      <c r="C62" s="58"/>
      <c r="D62" s="251"/>
      <c r="E62" s="18"/>
      <c r="F62" s="376"/>
      <c r="G62" s="377"/>
      <c r="I62" s="376"/>
      <c r="J62" s="377"/>
      <c r="L62" s="376"/>
      <c r="M62" s="377"/>
      <c r="O62" s="376"/>
      <c r="P62" s="377"/>
    </row>
    <row r="63" spans="1:16">
      <c r="A63" s="24"/>
      <c r="B63" s="54" t="s">
        <v>197</v>
      </c>
      <c r="C63" s="58" t="s">
        <v>198</v>
      </c>
      <c r="D63" s="309">
        <f>SUM($D$45)*90%</f>
        <v>0</v>
      </c>
      <c r="E63" s="18"/>
      <c r="F63" s="64">
        <v>10</v>
      </c>
      <c r="G63" s="26">
        <f t="shared" ref="G63:G65" si="45">SUM(F63*$D63)</f>
        <v>0</v>
      </c>
      <c r="I63" s="64">
        <v>10</v>
      </c>
      <c r="J63" s="26">
        <f t="shared" ref="J63:J65" si="46">SUM(I63*$D63)</f>
        <v>0</v>
      </c>
      <c r="L63" s="64">
        <v>40</v>
      </c>
      <c r="M63" s="26">
        <f t="shared" ref="M63:M65" si="47">SUM(L63*$D63)</f>
        <v>0</v>
      </c>
      <c r="O63" s="64">
        <f>SUM(F63,I63,L63)</f>
        <v>60</v>
      </c>
      <c r="P63" s="26">
        <f t="shared" ref="P63:P65" si="48">SUM(O63*$D63)</f>
        <v>0</v>
      </c>
    </row>
    <row r="64" spans="1:16">
      <c r="A64" s="24"/>
      <c r="B64" s="54" t="s">
        <v>199</v>
      </c>
      <c r="C64" s="58" t="s">
        <v>198</v>
      </c>
      <c r="D64" s="309">
        <f>SUM($D$46)*90%</f>
        <v>0</v>
      </c>
      <c r="E64" s="18"/>
      <c r="F64" s="64">
        <v>10</v>
      </c>
      <c r="G64" s="26">
        <f t="shared" si="45"/>
        <v>0</v>
      </c>
      <c r="I64" s="64">
        <v>10</v>
      </c>
      <c r="J64" s="26">
        <f t="shared" si="46"/>
        <v>0</v>
      </c>
      <c r="L64" s="64">
        <v>40</v>
      </c>
      <c r="M64" s="26">
        <f t="shared" si="47"/>
        <v>0</v>
      </c>
      <c r="O64" s="64">
        <f t="shared" ref="O64:O65" si="49">SUM(F64,I64,L64)</f>
        <v>60</v>
      </c>
      <c r="P64" s="26">
        <f t="shared" si="48"/>
        <v>0</v>
      </c>
    </row>
    <row r="65" spans="1:16">
      <c r="A65" s="24"/>
      <c r="B65" s="54" t="s">
        <v>200</v>
      </c>
      <c r="C65" s="58" t="s">
        <v>198</v>
      </c>
      <c r="D65" s="309">
        <f>SUM($D$47)*90%</f>
        <v>0</v>
      </c>
      <c r="E65" s="18"/>
      <c r="F65" s="64">
        <v>10</v>
      </c>
      <c r="G65" s="26">
        <f t="shared" si="45"/>
        <v>0</v>
      </c>
      <c r="I65" s="64">
        <v>10</v>
      </c>
      <c r="J65" s="26">
        <f t="shared" si="46"/>
        <v>0</v>
      </c>
      <c r="L65" s="64">
        <v>40</v>
      </c>
      <c r="M65" s="26">
        <f t="shared" si="47"/>
        <v>0</v>
      </c>
      <c r="O65" s="64">
        <f t="shared" si="49"/>
        <v>60</v>
      </c>
      <c r="P65" s="26">
        <f t="shared" si="48"/>
        <v>0</v>
      </c>
    </row>
    <row r="66" spans="1:16" ht="33.75">
      <c r="A66" s="24"/>
      <c r="B66" s="54" t="s">
        <v>222</v>
      </c>
      <c r="C66" s="58"/>
      <c r="D66" s="251"/>
      <c r="E66" s="18"/>
      <c r="F66" s="376"/>
      <c r="G66" s="377"/>
      <c r="I66" s="376"/>
      <c r="J66" s="377"/>
      <c r="L66" s="376"/>
      <c r="M66" s="377"/>
      <c r="O66" s="376"/>
      <c r="P66" s="377"/>
    </row>
    <row r="67" spans="1:16" ht="15" customHeight="1">
      <c r="A67" s="24"/>
      <c r="B67" s="54"/>
      <c r="C67" s="58"/>
      <c r="D67" s="251"/>
      <c r="F67" s="308"/>
      <c r="G67" s="308"/>
      <c r="I67" s="308"/>
      <c r="J67" s="308"/>
      <c r="L67" s="308"/>
      <c r="M67" s="308"/>
      <c r="O67" s="308"/>
      <c r="P67" s="308"/>
    </row>
    <row r="68" spans="1:16" ht="30" customHeight="1">
      <c r="A68" s="24"/>
      <c r="B68" s="54" t="s">
        <v>223</v>
      </c>
      <c r="C68" s="58"/>
      <c r="D68" s="251"/>
      <c r="E68" s="18"/>
      <c r="F68" s="376"/>
      <c r="G68" s="377"/>
      <c r="I68" s="376"/>
      <c r="J68" s="377"/>
      <c r="L68" s="376"/>
      <c r="M68" s="377"/>
      <c r="O68" s="376"/>
      <c r="P68" s="377"/>
    </row>
    <row r="69" spans="1:16">
      <c r="A69" s="24"/>
      <c r="B69" s="54" t="s">
        <v>197</v>
      </c>
      <c r="C69" s="58" t="s">
        <v>198</v>
      </c>
      <c r="D69" s="309">
        <f>SUM($D$45)*88%</f>
        <v>0</v>
      </c>
      <c r="E69" s="18"/>
      <c r="F69" s="64">
        <v>10</v>
      </c>
      <c r="G69" s="26">
        <f t="shared" ref="G69:G71" si="50">SUM(F69*$D69)</f>
        <v>0</v>
      </c>
      <c r="I69" s="64">
        <v>10</v>
      </c>
      <c r="J69" s="26">
        <f t="shared" ref="J69:J71" si="51">SUM(I69*$D69)</f>
        <v>0</v>
      </c>
      <c r="L69" s="64">
        <v>40</v>
      </c>
      <c r="M69" s="26">
        <f t="shared" ref="M69:M71" si="52">SUM(L69*$D69)</f>
        <v>0</v>
      </c>
      <c r="O69" s="64">
        <f>SUM(F69,I69,L69)</f>
        <v>60</v>
      </c>
      <c r="P69" s="26">
        <f t="shared" ref="P69:P71" si="53">SUM(O69*$D69)</f>
        <v>0</v>
      </c>
    </row>
    <row r="70" spans="1:16">
      <c r="A70" s="24"/>
      <c r="B70" s="54" t="s">
        <v>199</v>
      </c>
      <c r="C70" s="58" t="s">
        <v>198</v>
      </c>
      <c r="D70" s="309">
        <f>SUM($D$46)*88%</f>
        <v>0</v>
      </c>
      <c r="E70" s="18"/>
      <c r="F70" s="64">
        <v>10</v>
      </c>
      <c r="G70" s="26">
        <f t="shared" si="50"/>
        <v>0</v>
      </c>
      <c r="I70" s="64">
        <v>10</v>
      </c>
      <c r="J70" s="26">
        <f t="shared" si="51"/>
        <v>0</v>
      </c>
      <c r="L70" s="64">
        <v>40</v>
      </c>
      <c r="M70" s="26">
        <f t="shared" si="52"/>
        <v>0</v>
      </c>
      <c r="O70" s="64">
        <f t="shared" ref="O70:O71" si="54">SUM(F70,I70,L70)</f>
        <v>60</v>
      </c>
      <c r="P70" s="26">
        <f t="shared" si="53"/>
        <v>0</v>
      </c>
    </row>
    <row r="71" spans="1:16">
      <c r="A71" s="24"/>
      <c r="B71" s="54" t="s">
        <v>200</v>
      </c>
      <c r="C71" s="58" t="s">
        <v>198</v>
      </c>
      <c r="D71" s="309">
        <f>SUM($D$47)*88%</f>
        <v>0</v>
      </c>
      <c r="E71" s="18"/>
      <c r="F71" s="64">
        <v>10</v>
      </c>
      <c r="G71" s="26">
        <f t="shared" si="50"/>
        <v>0</v>
      </c>
      <c r="I71" s="64">
        <v>10</v>
      </c>
      <c r="J71" s="26">
        <f t="shared" si="51"/>
        <v>0</v>
      </c>
      <c r="L71" s="64">
        <v>40</v>
      </c>
      <c r="M71" s="26">
        <f t="shared" si="52"/>
        <v>0</v>
      </c>
      <c r="O71" s="64">
        <f t="shared" si="54"/>
        <v>60</v>
      </c>
      <c r="P71" s="26">
        <f t="shared" si="53"/>
        <v>0</v>
      </c>
    </row>
    <row r="72" spans="1:16" ht="33.75">
      <c r="A72" s="24"/>
      <c r="B72" s="54" t="s">
        <v>224</v>
      </c>
      <c r="C72" s="58"/>
      <c r="D72" s="251"/>
      <c r="E72" s="18"/>
      <c r="F72" s="376"/>
      <c r="G72" s="377"/>
      <c r="I72" s="376"/>
      <c r="J72" s="377"/>
      <c r="L72" s="376"/>
      <c r="M72" s="377"/>
      <c r="O72" s="376"/>
      <c r="P72" s="377"/>
    </row>
    <row r="73" spans="1:16" ht="15" customHeight="1">
      <c r="A73" s="24"/>
      <c r="B73" s="54"/>
      <c r="C73" s="58"/>
      <c r="D73" s="251"/>
      <c r="F73" s="308"/>
      <c r="G73" s="308"/>
      <c r="I73" s="308"/>
      <c r="J73" s="308"/>
      <c r="L73" s="308"/>
      <c r="M73" s="308"/>
      <c r="O73" s="308"/>
      <c r="P73" s="308"/>
    </row>
    <row r="74" spans="1:16" ht="30" customHeight="1">
      <c r="A74" s="24"/>
      <c r="B74" s="54" t="s">
        <v>225</v>
      </c>
      <c r="C74" s="58"/>
      <c r="D74" s="251"/>
      <c r="E74" s="18"/>
      <c r="F74" s="376"/>
      <c r="G74" s="377"/>
      <c r="I74" s="376"/>
      <c r="J74" s="377"/>
      <c r="L74" s="376"/>
      <c r="M74" s="377"/>
      <c r="O74" s="376"/>
      <c r="P74" s="377"/>
    </row>
    <row r="75" spans="1:16">
      <c r="A75" s="24"/>
      <c r="B75" s="54" t="s">
        <v>197</v>
      </c>
      <c r="C75" s="58" t="s">
        <v>198</v>
      </c>
      <c r="D75" s="309">
        <f>SUM($D$45)*85%</f>
        <v>0</v>
      </c>
      <c r="E75" s="18"/>
      <c r="F75" s="64">
        <v>10</v>
      </c>
      <c r="G75" s="26">
        <f t="shared" ref="G75:G77" si="55">SUM(F75*$D75)</f>
        <v>0</v>
      </c>
      <c r="I75" s="64">
        <v>10</v>
      </c>
      <c r="J75" s="26">
        <f t="shared" ref="J75:J77" si="56">SUM(I75*$D75)</f>
        <v>0</v>
      </c>
      <c r="L75" s="64">
        <v>40</v>
      </c>
      <c r="M75" s="26">
        <f t="shared" ref="M75:M77" si="57">SUM(L75*$D75)</f>
        <v>0</v>
      </c>
      <c r="O75" s="64">
        <f>SUM(F75,I75,L75)</f>
        <v>60</v>
      </c>
      <c r="P75" s="26">
        <f t="shared" ref="P75:P77" si="58">SUM(O75*$D75)</f>
        <v>0</v>
      </c>
    </row>
    <row r="76" spans="1:16">
      <c r="A76" s="24"/>
      <c r="B76" s="54" t="s">
        <v>199</v>
      </c>
      <c r="C76" s="58" t="s">
        <v>198</v>
      </c>
      <c r="D76" s="309">
        <f>SUM($D$46)*85%</f>
        <v>0</v>
      </c>
      <c r="E76" s="18"/>
      <c r="F76" s="64">
        <v>10</v>
      </c>
      <c r="G76" s="26">
        <f t="shared" si="55"/>
        <v>0</v>
      </c>
      <c r="I76" s="64">
        <v>10</v>
      </c>
      <c r="J76" s="26">
        <f t="shared" si="56"/>
        <v>0</v>
      </c>
      <c r="L76" s="64">
        <v>40</v>
      </c>
      <c r="M76" s="26">
        <f t="shared" si="57"/>
        <v>0</v>
      </c>
      <c r="O76" s="64">
        <f t="shared" ref="O76:O77" si="59">SUM(F76,I76,L76)</f>
        <v>60</v>
      </c>
      <c r="P76" s="26">
        <f t="shared" si="58"/>
        <v>0</v>
      </c>
    </row>
    <row r="77" spans="1:16">
      <c r="A77" s="24"/>
      <c r="B77" s="54" t="s">
        <v>200</v>
      </c>
      <c r="C77" s="58" t="s">
        <v>198</v>
      </c>
      <c r="D77" s="309">
        <f>SUM($D$47)*85%</f>
        <v>0</v>
      </c>
      <c r="E77" s="18"/>
      <c r="F77" s="64">
        <v>10</v>
      </c>
      <c r="G77" s="26">
        <f t="shared" si="55"/>
        <v>0</v>
      </c>
      <c r="I77" s="64">
        <v>10</v>
      </c>
      <c r="J77" s="26">
        <f t="shared" si="56"/>
        <v>0</v>
      </c>
      <c r="L77" s="64">
        <v>40</v>
      </c>
      <c r="M77" s="26">
        <f t="shared" si="57"/>
        <v>0</v>
      </c>
      <c r="O77" s="64">
        <f t="shared" si="59"/>
        <v>60</v>
      </c>
      <c r="P77" s="26">
        <f t="shared" si="58"/>
        <v>0</v>
      </c>
    </row>
    <row r="78" spans="1:16" ht="33.75">
      <c r="A78" s="24"/>
      <c r="B78" s="54" t="s">
        <v>226</v>
      </c>
      <c r="C78" s="58"/>
      <c r="D78" s="251"/>
      <c r="E78" s="18"/>
      <c r="F78" s="376"/>
      <c r="G78" s="377"/>
      <c r="I78" s="376"/>
      <c r="J78" s="377"/>
      <c r="L78" s="376"/>
      <c r="M78" s="377"/>
      <c r="O78" s="376"/>
      <c r="P78" s="377"/>
    </row>
    <row r="79" spans="1:16" ht="15" customHeight="1">
      <c r="A79" s="24"/>
      <c r="B79" s="54"/>
      <c r="C79" s="58"/>
      <c r="D79" s="251"/>
      <c r="F79" s="308"/>
      <c r="G79" s="308"/>
      <c r="I79" s="308"/>
      <c r="J79" s="308"/>
      <c r="L79" s="308"/>
      <c r="M79" s="308"/>
      <c r="O79" s="308"/>
      <c r="P79" s="308"/>
    </row>
    <row r="80" spans="1:16" ht="43.5" customHeight="1">
      <c r="A80" s="22" t="s">
        <v>227</v>
      </c>
      <c r="B80" s="61" t="s">
        <v>228</v>
      </c>
      <c r="C80" s="131"/>
      <c r="D80" s="251"/>
      <c r="E80" s="18"/>
      <c r="F80" s="308"/>
      <c r="G80" s="308"/>
      <c r="I80" s="308"/>
      <c r="J80" s="308"/>
      <c r="L80" s="308"/>
      <c r="M80" s="308"/>
      <c r="O80" s="308"/>
      <c r="P80" s="308"/>
    </row>
    <row r="81" spans="1:16" ht="15" customHeight="1">
      <c r="A81" s="24"/>
      <c r="B81" s="54" t="s">
        <v>229</v>
      </c>
      <c r="C81" s="58"/>
      <c r="D81" s="251"/>
      <c r="E81" s="18"/>
      <c r="F81" s="376"/>
      <c r="G81" s="377"/>
      <c r="I81" s="376"/>
      <c r="J81" s="377"/>
      <c r="L81" s="376"/>
      <c r="M81" s="377"/>
      <c r="O81" s="376"/>
      <c r="P81" s="377"/>
    </row>
    <row r="82" spans="1:16">
      <c r="A82" s="24"/>
      <c r="B82" s="54" t="s">
        <v>197</v>
      </c>
      <c r="C82" s="58" t="s">
        <v>198</v>
      </c>
      <c r="D82" s="251"/>
      <c r="E82" s="18"/>
      <c r="F82" s="64">
        <v>250</v>
      </c>
      <c r="G82" s="26">
        <f t="shared" ref="G82:G102" si="60">SUM(F82*$D82)</f>
        <v>0</v>
      </c>
      <c r="I82" s="64">
        <v>400</v>
      </c>
      <c r="J82" s="26">
        <f t="shared" ref="J82:J102" si="61">SUM(I82*$D82)</f>
        <v>0</v>
      </c>
      <c r="L82" s="64">
        <v>2400</v>
      </c>
      <c r="M82" s="26">
        <f t="shared" ref="M82:M102" si="62">SUM(L82*$D82)</f>
        <v>0</v>
      </c>
      <c r="O82" s="64">
        <f>SUM(F82,I82,L82)</f>
        <v>3050</v>
      </c>
      <c r="P82" s="26">
        <f t="shared" ref="P82:P102" si="63">SUM(O82*$D82)</f>
        <v>0</v>
      </c>
    </row>
    <row r="83" spans="1:16">
      <c r="A83" s="24"/>
      <c r="B83" s="54" t="s">
        <v>199</v>
      </c>
      <c r="C83" s="58" t="s">
        <v>198</v>
      </c>
      <c r="D83" s="251"/>
      <c r="E83" s="18"/>
      <c r="F83" s="64">
        <v>250</v>
      </c>
      <c r="G83" s="26">
        <f t="shared" si="60"/>
        <v>0</v>
      </c>
      <c r="I83" s="64">
        <v>400</v>
      </c>
      <c r="J83" s="26">
        <f t="shared" si="61"/>
        <v>0</v>
      </c>
      <c r="L83" s="64">
        <v>2400</v>
      </c>
      <c r="M83" s="26">
        <f t="shared" si="62"/>
        <v>0</v>
      </c>
      <c r="O83" s="64">
        <f t="shared" ref="O83:O102" si="64">SUM(F83,I83,L83)</f>
        <v>3050</v>
      </c>
      <c r="P83" s="26">
        <f t="shared" si="63"/>
        <v>0</v>
      </c>
    </row>
    <row r="84" spans="1:16">
      <c r="A84" s="24"/>
      <c r="B84" s="54" t="s">
        <v>230</v>
      </c>
      <c r="C84" s="58" t="s">
        <v>198</v>
      </c>
      <c r="D84" s="251"/>
      <c r="E84" s="18"/>
      <c r="F84" s="64">
        <v>250</v>
      </c>
      <c r="G84" s="26">
        <f t="shared" si="60"/>
        <v>0</v>
      </c>
      <c r="I84" s="64">
        <v>400</v>
      </c>
      <c r="J84" s="26">
        <f t="shared" si="61"/>
        <v>0</v>
      </c>
      <c r="L84" s="64">
        <v>2400</v>
      </c>
      <c r="M84" s="26">
        <f t="shared" si="62"/>
        <v>0</v>
      </c>
      <c r="O84" s="64">
        <f t="shared" si="64"/>
        <v>3050</v>
      </c>
      <c r="P84" s="26">
        <f t="shared" si="63"/>
        <v>0</v>
      </c>
    </row>
    <row r="85" spans="1:16">
      <c r="A85" s="24"/>
      <c r="B85" s="54" t="s">
        <v>231</v>
      </c>
      <c r="C85" s="58" t="s">
        <v>198</v>
      </c>
      <c r="D85" s="251"/>
      <c r="E85" s="18"/>
      <c r="F85" s="64">
        <v>250</v>
      </c>
      <c r="G85" s="26">
        <f t="shared" si="60"/>
        <v>0</v>
      </c>
      <c r="I85" s="64">
        <v>400</v>
      </c>
      <c r="J85" s="26">
        <f t="shared" si="61"/>
        <v>0</v>
      </c>
      <c r="L85" s="64">
        <v>2400</v>
      </c>
      <c r="M85" s="26">
        <f t="shared" si="62"/>
        <v>0</v>
      </c>
      <c r="O85" s="64">
        <f t="shared" si="64"/>
        <v>3050</v>
      </c>
      <c r="P85" s="26">
        <f t="shared" si="63"/>
        <v>0</v>
      </c>
    </row>
    <row r="86" spans="1:16">
      <c r="A86" s="24"/>
      <c r="B86" s="54" t="s">
        <v>232</v>
      </c>
      <c r="C86" s="58" t="s">
        <v>198</v>
      </c>
      <c r="D86" s="251"/>
      <c r="E86" s="18"/>
      <c r="F86" s="64">
        <v>250</v>
      </c>
      <c r="G86" s="26">
        <f t="shared" si="60"/>
        <v>0</v>
      </c>
      <c r="I86" s="64">
        <v>400</v>
      </c>
      <c r="J86" s="26">
        <f t="shared" si="61"/>
        <v>0</v>
      </c>
      <c r="L86" s="64">
        <v>2400</v>
      </c>
      <c r="M86" s="26">
        <f t="shared" si="62"/>
        <v>0</v>
      </c>
      <c r="O86" s="64">
        <f t="shared" si="64"/>
        <v>3050</v>
      </c>
      <c r="P86" s="26">
        <f t="shared" si="63"/>
        <v>0</v>
      </c>
    </row>
    <row r="87" spans="1:16">
      <c r="A87" s="24"/>
      <c r="B87" s="54" t="s">
        <v>233</v>
      </c>
      <c r="C87" s="58" t="s">
        <v>198</v>
      </c>
      <c r="D87" s="251"/>
      <c r="E87" s="18"/>
      <c r="F87" s="64">
        <v>250</v>
      </c>
      <c r="G87" s="26">
        <f t="shared" si="60"/>
        <v>0</v>
      </c>
      <c r="I87" s="64">
        <v>400</v>
      </c>
      <c r="J87" s="26">
        <f t="shared" si="61"/>
        <v>0</v>
      </c>
      <c r="L87" s="64">
        <v>2400</v>
      </c>
      <c r="M87" s="26">
        <f t="shared" si="62"/>
        <v>0</v>
      </c>
      <c r="O87" s="64">
        <f t="shared" si="64"/>
        <v>3050</v>
      </c>
      <c r="P87" s="26">
        <f t="shared" si="63"/>
        <v>0</v>
      </c>
    </row>
    <row r="88" spans="1:16">
      <c r="A88" s="24"/>
      <c r="B88" s="54" t="s">
        <v>234</v>
      </c>
      <c r="C88" s="58" t="s">
        <v>198</v>
      </c>
      <c r="D88" s="251"/>
      <c r="E88" s="18"/>
      <c r="F88" s="64">
        <v>250</v>
      </c>
      <c r="G88" s="26">
        <f t="shared" si="60"/>
        <v>0</v>
      </c>
      <c r="I88" s="64">
        <v>400</v>
      </c>
      <c r="J88" s="26">
        <f t="shared" si="61"/>
        <v>0</v>
      </c>
      <c r="L88" s="64">
        <v>2400</v>
      </c>
      <c r="M88" s="26">
        <f t="shared" si="62"/>
        <v>0</v>
      </c>
      <c r="O88" s="64">
        <f t="shared" si="64"/>
        <v>3050</v>
      </c>
      <c r="P88" s="26">
        <f t="shared" si="63"/>
        <v>0</v>
      </c>
    </row>
    <row r="89" spans="1:16">
      <c r="A89" s="24"/>
      <c r="B89" s="54" t="s">
        <v>235</v>
      </c>
      <c r="C89" s="58" t="s">
        <v>198</v>
      </c>
      <c r="D89" s="251"/>
      <c r="E89" s="18"/>
      <c r="F89" s="64">
        <v>250</v>
      </c>
      <c r="G89" s="26">
        <f t="shared" si="60"/>
        <v>0</v>
      </c>
      <c r="I89" s="64">
        <v>400</v>
      </c>
      <c r="J89" s="26">
        <f t="shared" si="61"/>
        <v>0</v>
      </c>
      <c r="L89" s="64">
        <v>2400</v>
      </c>
      <c r="M89" s="26">
        <f t="shared" si="62"/>
        <v>0</v>
      </c>
      <c r="O89" s="64">
        <f t="shared" si="64"/>
        <v>3050</v>
      </c>
      <c r="P89" s="26">
        <f t="shared" si="63"/>
        <v>0</v>
      </c>
    </row>
    <row r="90" spans="1:16">
      <c r="A90" s="24"/>
      <c r="B90" s="54" t="s">
        <v>236</v>
      </c>
      <c r="C90" s="58" t="s">
        <v>198</v>
      </c>
      <c r="D90" s="251"/>
      <c r="E90" s="18"/>
      <c r="F90" s="64">
        <v>250</v>
      </c>
      <c r="G90" s="26">
        <f t="shared" si="60"/>
        <v>0</v>
      </c>
      <c r="I90" s="64">
        <v>400</v>
      </c>
      <c r="J90" s="26">
        <f t="shared" si="61"/>
        <v>0</v>
      </c>
      <c r="L90" s="64">
        <v>2400</v>
      </c>
      <c r="M90" s="26">
        <f t="shared" si="62"/>
        <v>0</v>
      </c>
      <c r="O90" s="64">
        <f t="shared" si="64"/>
        <v>3050</v>
      </c>
      <c r="P90" s="26">
        <f t="shared" si="63"/>
        <v>0</v>
      </c>
    </row>
    <row r="91" spans="1:16">
      <c r="A91" s="24"/>
      <c r="B91" s="54" t="s">
        <v>237</v>
      </c>
      <c r="C91" s="58" t="s">
        <v>198</v>
      </c>
      <c r="D91" s="251"/>
      <c r="E91" s="18"/>
      <c r="F91" s="64">
        <v>250</v>
      </c>
      <c r="G91" s="26">
        <f t="shared" si="60"/>
        <v>0</v>
      </c>
      <c r="I91" s="64">
        <v>400</v>
      </c>
      <c r="J91" s="26">
        <f t="shared" si="61"/>
        <v>0</v>
      </c>
      <c r="L91" s="64">
        <v>2400</v>
      </c>
      <c r="M91" s="26">
        <f t="shared" si="62"/>
        <v>0</v>
      </c>
      <c r="O91" s="64">
        <f t="shared" si="64"/>
        <v>3050</v>
      </c>
      <c r="P91" s="26">
        <f t="shared" si="63"/>
        <v>0</v>
      </c>
    </row>
    <row r="92" spans="1:16">
      <c r="A92" s="24"/>
      <c r="B92" s="54" t="s">
        <v>238</v>
      </c>
      <c r="C92" s="58" t="s">
        <v>198</v>
      </c>
      <c r="D92" s="251"/>
      <c r="E92" s="18"/>
      <c r="F92" s="64">
        <v>250</v>
      </c>
      <c r="G92" s="26">
        <f t="shared" si="60"/>
        <v>0</v>
      </c>
      <c r="I92" s="64">
        <v>400</v>
      </c>
      <c r="J92" s="26">
        <f t="shared" si="61"/>
        <v>0</v>
      </c>
      <c r="L92" s="64">
        <v>2400</v>
      </c>
      <c r="M92" s="26">
        <f t="shared" si="62"/>
        <v>0</v>
      </c>
      <c r="O92" s="64">
        <f t="shared" si="64"/>
        <v>3050</v>
      </c>
      <c r="P92" s="26">
        <f t="shared" si="63"/>
        <v>0</v>
      </c>
    </row>
    <row r="93" spans="1:16">
      <c r="A93" s="24"/>
      <c r="B93" s="54" t="s">
        <v>239</v>
      </c>
      <c r="C93" s="58" t="s">
        <v>198</v>
      </c>
      <c r="D93" s="251"/>
      <c r="E93" s="18"/>
      <c r="F93" s="64">
        <v>250</v>
      </c>
      <c r="G93" s="26">
        <f t="shared" si="60"/>
        <v>0</v>
      </c>
      <c r="I93" s="64">
        <v>400</v>
      </c>
      <c r="J93" s="26">
        <f t="shared" si="61"/>
        <v>0</v>
      </c>
      <c r="L93" s="64">
        <v>2400</v>
      </c>
      <c r="M93" s="26">
        <f t="shared" si="62"/>
        <v>0</v>
      </c>
      <c r="O93" s="64">
        <f t="shared" si="64"/>
        <v>3050</v>
      </c>
      <c r="P93" s="26">
        <f t="shared" si="63"/>
        <v>0</v>
      </c>
    </row>
    <row r="94" spans="1:16">
      <c r="A94" s="24"/>
      <c r="B94" s="54" t="s">
        <v>240</v>
      </c>
      <c r="C94" s="58" t="s">
        <v>198</v>
      </c>
      <c r="D94" s="251"/>
      <c r="E94" s="18"/>
      <c r="F94" s="64">
        <v>250</v>
      </c>
      <c r="G94" s="26">
        <f t="shared" si="60"/>
        <v>0</v>
      </c>
      <c r="I94" s="64">
        <v>400</v>
      </c>
      <c r="J94" s="26">
        <f t="shared" si="61"/>
        <v>0</v>
      </c>
      <c r="L94" s="64">
        <v>2400</v>
      </c>
      <c r="M94" s="26">
        <f t="shared" si="62"/>
        <v>0</v>
      </c>
      <c r="O94" s="64">
        <f t="shared" si="64"/>
        <v>3050</v>
      </c>
      <c r="P94" s="26">
        <f t="shared" si="63"/>
        <v>0</v>
      </c>
    </row>
    <row r="95" spans="1:16">
      <c r="A95" s="24"/>
      <c r="B95" s="54" t="s">
        <v>241</v>
      </c>
      <c r="C95" s="58" t="s">
        <v>198</v>
      </c>
      <c r="D95" s="251"/>
      <c r="E95" s="18"/>
      <c r="F95" s="64">
        <v>250</v>
      </c>
      <c r="G95" s="26">
        <f t="shared" si="60"/>
        <v>0</v>
      </c>
      <c r="I95" s="64">
        <v>400</v>
      </c>
      <c r="J95" s="26">
        <f t="shared" si="61"/>
        <v>0</v>
      </c>
      <c r="L95" s="64">
        <v>2400</v>
      </c>
      <c r="M95" s="26">
        <f t="shared" si="62"/>
        <v>0</v>
      </c>
      <c r="O95" s="64">
        <f t="shared" si="64"/>
        <v>3050</v>
      </c>
      <c r="P95" s="26">
        <f t="shared" si="63"/>
        <v>0</v>
      </c>
    </row>
    <row r="96" spans="1:16">
      <c r="A96" s="24"/>
      <c r="B96" s="54" t="s">
        <v>242</v>
      </c>
      <c r="C96" s="58" t="s">
        <v>198</v>
      </c>
      <c r="D96" s="251"/>
      <c r="E96" s="18"/>
      <c r="F96" s="64">
        <v>250</v>
      </c>
      <c r="G96" s="26">
        <f t="shared" si="60"/>
        <v>0</v>
      </c>
      <c r="I96" s="64">
        <v>400</v>
      </c>
      <c r="J96" s="26">
        <f t="shared" si="61"/>
        <v>0</v>
      </c>
      <c r="L96" s="64">
        <v>2400</v>
      </c>
      <c r="M96" s="26">
        <f t="shared" si="62"/>
        <v>0</v>
      </c>
      <c r="O96" s="64">
        <f t="shared" si="64"/>
        <v>3050</v>
      </c>
      <c r="P96" s="26">
        <f t="shared" si="63"/>
        <v>0</v>
      </c>
    </row>
    <row r="97" spans="1:16">
      <c r="A97" s="24"/>
      <c r="B97" s="54" t="s">
        <v>243</v>
      </c>
      <c r="C97" s="58" t="s">
        <v>198</v>
      </c>
      <c r="D97" s="251"/>
      <c r="E97" s="18"/>
      <c r="F97" s="64">
        <v>250</v>
      </c>
      <c r="G97" s="26">
        <f t="shared" si="60"/>
        <v>0</v>
      </c>
      <c r="I97" s="64">
        <v>400</v>
      </c>
      <c r="J97" s="26">
        <f t="shared" si="61"/>
        <v>0</v>
      </c>
      <c r="L97" s="64">
        <v>2400</v>
      </c>
      <c r="M97" s="26">
        <f t="shared" si="62"/>
        <v>0</v>
      </c>
      <c r="O97" s="64">
        <f t="shared" si="64"/>
        <v>3050</v>
      </c>
      <c r="P97" s="26">
        <f t="shared" si="63"/>
        <v>0</v>
      </c>
    </row>
    <row r="98" spans="1:16">
      <c r="A98" s="24"/>
      <c r="B98" s="54" t="s">
        <v>244</v>
      </c>
      <c r="C98" s="58" t="s">
        <v>198</v>
      </c>
      <c r="D98" s="251"/>
      <c r="E98" s="18"/>
      <c r="F98" s="64">
        <v>250</v>
      </c>
      <c r="G98" s="26">
        <f t="shared" si="60"/>
        <v>0</v>
      </c>
      <c r="I98" s="64">
        <v>400</v>
      </c>
      <c r="J98" s="26">
        <f t="shared" si="61"/>
        <v>0</v>
      </c>
      <c r="L98" s="64">
        <v>2400</v>
      </c>
      <c r="M98" s="26">
        <f t="shared" si="62"/>
        <v>0</v>
      </c>
      <c r="O98" s="64">
        <f t="shared" si="64"/>
        <v>3050</v>
      </c>
      <c r="P98" s="26">
        <f t="shared" si="63"/>
        <v>0</v>
      </c>
    </row>
    <row r="99" spans="1:16">
      <c r="A99" s="24"/>
      <c r="B99" s="54" t="s">
        <v>245</v>
      </c>
      <c r="C99" s="58" t="s">
        <v>198</v>
      </c>
      <c r="D99" s="251"/>
      <c r="E99" s="18"/>
      <c r="F99" s="64">
        <v>250</v>
      </c>
      <c r="G99" s="26">
        <f t="shared" si="60"/>
        <v>0</v>
      </c>
      <c r="I99" s="64">
        <v>400</v>
      </c>
      <c r="J99" s="26">
        <f t="shared" si="61"/>
        <v>0</v>
      </c>
      <c r="L99" s="64">
        <v>2400</v>
      </c>
      <c r="M99" s="26">
        <f t="shared" si="62"/>
        <v>0</v>
      </c>
      <c r="O99" s="64">
        <f t="shared" si="64"/>
        <v>3050</v>
      </c>
      <c r="P99" s="26">
        <f t="shared" si="63"/>
        <v>0</v>
      </c>
    </row>
    <row r="100" spans="1:16">
      <c r="A100" s="24"/>
      <c r="B100" s="54" t="s">
        <v>246</v>
      </c>
      <c r="C100" s="58" t="s">
        <v>198</v>
      </c>
      <c r="D100" s="251"/>
      <c r="E100" s="18"/>
      <c r="F100" s="64">
        <v>250</v>
      </c>
      <c r="G100" s="26">
        <f t="shared" si="60"/>
        <v>0</v>
      </c>
      <c r="I100" s="64">
        <v>400</v>
      </c>
      <c r="J100" s="26">
        <f t="shared" si="61"/>
        <v>0</v>
      </c>
      <c r="L100" s="64">
        <v>2400</v>
      </c>
      <c r="M100" s="26">
        <f t="shared" si="62"/>
        <v>0</v>
      </c>
      <c r="O100" s="64">
        <f t="shared" si="64"/>
        <v>3050</v>
      </c>
      <c r="P100" s="26">
        <f t="shared" si="63"/>
        <v>0</v>
      </c>
    </row>
    <row r="101" spans="1:16">
      <c r="A101" s="24"/>
      <c r="B101" s="54" t="s">
        <v>247</v>
      </c>
      <c r="C101" s="58" t="s">
        <v>198</v>
      </c>
      <c r="D101" s="251"/>
      <c r="E101" s="18"/>
      <c r="F101" s="64">
        <v>250</v>
      </c>
      <c r="G101" s="26">
        <f t="shared" si="60"/>
        <v>0</v>
      </c>
      <c r="I101" s="64">
        <v>400</v>
      </c>
      <c r="J101" s="26">
        <f t="shared" si="61"/>
        <v>0</v>
      </c>
      <c r="L101" s="64">
        <v>2400</v>
      </c>
      <c r="M101" s="26">
        <f t="shared" si="62"/>
        <v>0</v>
      </c>
      <c r="O101" s="64">
        <f t="shared" si="64"/>
        <v>3050</v>
      </c>
      <c r="P101" s="26">
        <f t="shared" si="63"/>
        <v>0</v>
      </c>
    </row>
    <row r="102" spans="1:16">
      <c r="A102" s="24"/>
      <c r="B102" s="54" t="s">
        <v>211</v>
      </c>
      <c r="C102" s="58" t="s">
        <v>198</v>
      </c>
      <c r="D102" s="251"/>
      <c r="E102" s="18"/>
      <c r="F102" s="64">
        <v>250</v>
      </c>
      <c r="G102" s="26">
        <f t="shared" si="60"/>
        <v>0</v>
      </c>
      <c r="I102" s="64">
        <v>400</v>
      </c>
      <c r="J102" s="26">
        <f t="shared" si="61"/>
        <v>0</v>
      </c>
      <c r="L102" s="64">
        <v>2400</v>
      </c>
      <c r="M102" s="26">
        <f t="shared" si="62"/>
        <v>0</v>
      </c>
      <c r="O102" s="64">
        <f t="shared" si="64"/>
        <v>3050</v>
      </c>
      <c r="P102" s="26">
        <f t="shared" si="63"/>
        <v>0</v>
      </c>
    </row>
    <row r="103" spans="1:16" ht="22.5">
      <c r="A103" s="24"/>
      <c r="B103" s="54" t="s">
        <v>248</v>
      </c>
      <c r="C103" s="58"/>
      <c r="D103" s="251"/>
      <c r="E103" s="18"/>
      <c r="F103" s="376"/>
      <c r="G103" s="377"/>
      <c r="I103" s="376"/>
      <c r="J103" s="377"/>
      <c r="L103" s="376"/>
      <c r="M103" s="377"/>
      <c r="O103" s="376"/>
      <c r="P103" s="377"/>
    </row>
    <row r="104" spans="1:16" ht="15" customHeight="1">
      <c r="A104" s="24"/>
      <c r="B104" s="54"/>
      <c r="C104" s="58"/>
      <c r="D104" s="251"/>
      <c r="F104" s="308"/>
      <c r="G104" s="308"/>
      <c r="I104" s="308"/>
      <c r="J104" s="308"/>
      <c r="L104" s="308"/>
      <c r="M104" s="308"/>
      <c r="O104" s="308"/>
      <c r="P104" s="308"/>
    </row>
    <row r="105" spans="1:16" ht="15" customHeight="1" thickBot="1">
      <c r="A105" s="91"/>
      <c r="B105" s="87"/>
      <c r="C105" s="86"/>
      <c r="D105" s="251"/>
      <c r="F105" s="308"/>
      <c r="G105" s="308"/>
      <c r="I105" s="308"/>
      <c r="J105" s="308"/>
      <c r="L105" s="308"/>
      <c r="M105" s="308"/>
      <c r="O105" s="308"/>
      <c r="P105" s="308"/>
    </row>
    <row r="106" spans="1:16" ht="27" customHeight="1" thickBot="1">
      <c r="A106" s="348" t="s">
        <v>249</v>
      </c>
      <c r="B106" s="347"/>
      <c r="C106" s="347"/>
      <c r="D106" s="349"/>
      <c r="F106" s="60"/>
      <c r="G106" s="63">
        <f>SUM(G5:G105)</f>
        <v>0</v>
      </c>
      <c r="I106" s="60"/>
      <c r="J106" s="63">
        <f>SUM(J5:J105)</f>
        <v>0</v>
      </c>
      <c r="L106" s="60"/>
      <c r="M106" s="63">
        <f>SUM(M5:M105)</f>
        <v>0</v>
      </c>
      <c r="O106" s="60"/>
      <c r="P106" s="63">
        <f>SUM(P5:P105)</f>
        <v>0</v>
      </c>
    </row>
  </sheetData>
  <sheetProtection selectLockedCells="1"/>
  <mergeCells count="8">
    <mergeCell ref="O2:P2"/>
    <mergeCell ref="I2:J2"/>
    <mergeCell ref="A106:D106"/>
    <mergeCell ref="F2:G2"/>
    <mergeCell ref="L2:M2"/>
    <mergeCell ref="A2:A3"/>
    <mergeCell ref="B2:B3"/>
    <mergeCell ref="C2:C3"/>
  </mergeCells>
  <printOptions gridLines="1"/>
  <pageMargins left="0.70866141732283505" right="0.70866141732283505" top="0.74803149606299202" bottom="0.74803149606299202" header="0.118110236220472" footer="0.118110236220472"/>
  <pageSetup paperSize="9" scale="54"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tabColor rgb="FF99CC00"/>
  </sheetPr>
  <dimension ref="A1:Q161"/>
  <sheetViews>
    <sheetView zoomScale="80" zoomScaleNormal="80" zoomScalePageLayoutView="80" workbookViewId="0">
      <pane ySplit="3" topLeftCell="A139" activePane="bottomLeft" state="frozen"/>
      <selection pane="bottomLeft" activeCell="C79" sqref="C79"/>
    </sheetView>
  </sheetViews>
  <sheetFormatPr defaultColWidth="8.85546875" defaultRowHeight="11.25"/>
  <cols>
    <col min="1" max="1" width="13.140625" style="1" customWidth="1"/>
    <col min="2" max="2" width="49.7109375" style="1" customWidth="1"/>
    <col min="3" max="3" width="18.28515625" style="1" customWidth="1"/>
    <col min="4" max="4" width="13.7109375" style="23" customWidth="1"/>
    <col min="5" max="5" width="1.7109375" style="1" customWidth="1"/>
    <col min="6" max="7" width="16.7109375" style="1" customWidth="1"/>
    <col min="8" max="8" width="1.7109375" style="1" customWidth="1"/>
    <col min="9" max="9" width="16.7109375" style="7" customWidth="1"/>
    <col min="10" max="10" width="16.7109375" style="1" customWidth="1"/>
    <col min="11" max="11" width="1.7109375" style="1" customWidth="1"/>
    <col min="12" max="12" width="16.7109375" style="7" customWidth="1"/>
    <col min="13" max="13" width="16.7109375" style="1" customWidth="1"/>
    <col min="14" max="14" width="1.7109375" style="1" customWidth="1"/>
    <col min="15" max="15" width="16.7109375" style="7" customWidth="1"/>
    <col min="16" max="16" width="18.7109375" style="1" customWidth="1"/>
    <col min="17" max="17" width="1.7109375" style="1" customWidth="1"/>
    <col min="18" max="16384" width="8.85546875" style="1"/>
  </cols>
  <sheetData>
    <row r="1" spans="1:17" ht="20.100000000000001" customHeight="1" thickBot="1">
      <c r="F1" s="66"/>
      <c r="G1" s="195">
        <v>12</v>
      </c>
      <c r="H1" s="3"/>
      <c r="I1" s="195"/>
      <c r="J1" s="195">
        <v>9</v>
      </c>
      <c r="K1" s="195"/>
      <c r="L1" s="3"/>
      <c r="M1" s="195">
        <v>51</v>
      </c>
      <c r="N1" s="9"/>
      <c r="P1" s="195">
        <v>72</v>
      </c>
    </row>
    <row r="2" spans="1:17" ht="75" customHeight="1" thickBot="1">
      <c r="A2" s="354" t="s">
        <v>107</v>
      </c>
      <c r="B2" s="355" t="s">
        <v>108</v>
      </c>
      <c r="C2" s="354" t="s">
        <v>109</v>
      </c>
      <c r="D2" s="228" t="s">
        <v>110</v>
      </c>
      <c r="E2" s="9"/>
      <c r="F2" s="340" t="s">
        <v>47</v>
      </c>
      <c r="G2" s="341"/>
      <c r="H2" s="9"/>
      <c r="I2" s="346" t="s">
        <v>48</v>
      </c>
      <c r="J2" s="356"/>
      <c r="K2" s="9"/>
      <c r="L2" s="342" t="s">
        <v>49</v>
      </c>
      <c r="M2" s="357"/>
      <c r="N2" s="9"/>
      <c r="O2" s="358" t="s">
        <v>111</v>
      </c>
      <c r="P2" s="359"/>
      <c r="Q2" s="9"/>
    </row>
    <row r="3" spans="1:17" ht="27" customHeight="1" thickBot="1">
      <c r="A3" s="360"/>
      <c r="B3" s="361"/>
      <c r="C3" s="360"/>
      <c r="D3" s="362" t="s">
        <v>112</v>
      </c>
      <c r="F3" s="67" t="s">
        <v>113</v>
      </c>
      <c r="G3" s="67" t="s">
        <v>38</v>
      </c>
      <c r="I3" s="67" t="s">
        <v>113</v>
      </c>
      <c r="J3" s="67" t="s">
        <v>38</v>
      </c>
      <c r="L3" s="67" t="s">
        <v>113</v>
      </c>
      <c r="M3" s="67" t="s">
        <v>38</v>
      </c>
      <c r="O3" s="67" t="s">
        <v>113</v>
      </c>
      <c r="P3" s="67" t="s">
        <v>38</v>
      </c>
    </row>
    <row r="4" spans="1:17" ht="30" customHeight="1" thickBot="1">
      <c r="A4" s="78" t="s">
        <v>58</v>
      </c>
      <c r="B4" s="223" t="s">
        <v>250</v>
      </c>
      <c r="C4" s="10"/>
      <c r="D4" s="229"/>
      <c r="F4" s="378"/>
      <c r="G4" s="379"/>
      <c r="H4" s="11"/>
      <c r="I4" s="367"/>
      <c r="J4" s="368"/>
      <c r="L4" s="367"/>
      <c r="M4" s="368"/>
      <c r="O4" s="367"/>
      <c r="P4" s="368"/>
    </row>
    <row r="5" spans="1:17" ht="15" customHeight="1">
      <c r="A5" s="80"/>
      <c r="B5" s="89"/>
      <c r="C5" s="46"/>
      <c r="D5" s="267"/>
      <c r="F5" s="216"/>
      <c r="G5" s="216"/>
      <c r="H5" s="11"/>
      <c r="I5" s="216"/>
      <c r="J5" s="216"/>
      <c r="K5" s="18"/>
      <c r="L5" s="216"/>
      <c r="M5" s="216"/>
      <c r="N5" s="18"/>
      <c r="O5" s="216"/>
      <c r="P5" s="216"/>
    </row>
    <row r="6" spans="1:17" ht="60" customHeight="1">
      <c r="A6" s="28" t="s">
        <v>251</v>
      </c>
      <c r="B6" s="43" t="s">
        <v>252</v>
      </c>
      <c r="C6" s="59"/>
      <c r="D6" s="268"/>
      <c r="E6" s="18"/>
      <c r="F6" s="217"/>
      <c r="G6" s="380"/>
      <c r="H6" s="11"/>
      <c r="I6" s="217"/>
      <c r="J6" s="380"/>
      <c r="K6" s="18"/>
      <c r="L6" s="217"/>
      <c r="M6" s="380"/>
      <c r="N6" s="18"/>
      <c r="O6" s="217"/>
      <c r="P6" s="380"/>
    </row>
    <row r="7" spans="1:17" ht="15" customHeight="1">
      <c r="A7" s="31"/>
      <c r="B7" s="42" t="s">
        <v>253</v>
      </c>
      <c r="C7" s="59" t="s">
        <v>254</v>
      </c>
      <c r="D7" s="268"/>
      <c r="E7" s="18"/>
      <c r="F7" s="55">
        <v>60</v>
      </c>
      <c r="G7" s="15">
        <f t="shared" ref="G7:G26" si="0">SUM(F7*$D7)</f>
        <v>0</v>
      </c>
      <c r="H7" s="16"/>
      <c r="I7" s="55">
        <v>90</v>
      </c>
      <c r="J7" s="15">
        <f t="shared" ref="J7:J26" si="1">SUM(I7*$D7)</f>
        <v>0</v>
      </c>
      <c r="K7" s="18"/>
      <c r="L7" s="55">
        <v>510</v>
      </c>
      <c r="M7" s="15">
        <f t="shared" ref="M7:M26" si="2">SUM(L7*$D7)</f>
        <v>0</v>
      </c>
      <c r="N7" s="18"/>
      <c r="O7" s="55">
        <f>SUM(F7,I7,L7)</f>
        <v>660</v>
      </c>
      <c r="P7" s="15">
        <f t="shared" ref="P7:P26" si="3">SUM(O7*$D7)</f>
        <v>0</v>
      </c>
    </row>
    <row r="8" spans="1:17" ht="60" customHeight="1">
      <c r="A8" s="28" t="s">
        <v>255</v>
      </c>
      <c r="B8" s="43" t="s">
        <v>256</v>
      </c>
      <c r="C8" s="59"/>
      <c r="D8" s="268"/>
      <c r="E8" s="18"/>
      <c r="F8" s="217"/>
      <c r="G8" s="380"/>
      <c r="H8" s="11"/>
      <c r="I8" s="217"/>
      <c r="J8" s="380"/>
      <c r="K8" s="18"/>
      <c r="L8" s="217"/>
      <c r="M8" s="380"/>
      <c r="N8" s="18"/>
      <c r="O8" s="217"/>
      <c r="P8" s="380"/>
    </row>
    <row r="9" spans="1:17" ht="15" customHeight="1">
      <c r="A9" s="31"/>
      <c r="B9" s="42" t="s">
        <v>257</v>
      </c>
      <c r="C9" s="59" t="s">
        <v>258</v>
      </c>
      <c r="D9" s="268"/>
      <c r="E9" s="18"/>
      <c r="F9" s="55">
        <v>120</v>
      </c>
      <c r="G9" s="15">
        <f t="shared" si="0"/>
        <v>0</v>
      </c>
      <c r="H9" s="16"/>
      <c r="I9" s="55">
        <v>240</v>
      </c>
      <c r="J9" s="15">
        <f t="shared" si="1"/>
        <v>0</v>
      </c>
      <c r="K9" s="18"/>
      <c r="L9" s="55">
        <v>0</v>
      </c>
      <c r="M9" s="15">
        <f t="shared" si="2"/>
        <v>0</v>
      </c>
      <c r="N9" s="18"/>
      <c r="O9" s="55">
        <f>SUM(F9,I9,L9)</f>
        <v>360</v>
      </c>
      <c r="P9" s="15">
        <f t="shared" si="3"/>
        <v>0</v>
      </c>
    </row>
    <row r="10" spans="1:17" ht="15" customHeight="1">
      <c r="A10" s="31"/>
      <c r="B10" s="42" t="s">
        <v>259</v>
      </c>
      <c r="C10" s="59" t="s">
        <v>260</v>
      </c>
      <c r="D10" s="268"/>
      <c r="E10" s="18"/>
      <c r="F10" s="55">
        <v>12</v>
      </c>
      <c r="G10" s="15">
        <f t="shared" si="0"/>
        <v>0</v>
      </c>
      <c r="H10" s="16"/>
      <c r="I10" s="55">
        <v>24</v>
      </c>
      <c r="J10" s="15">
        <f t="shared" si="1"/>
        <v>0</v>
      </c>
      <c r="K10" s="18"/>
      <c r="L10" s="55">
        <v>0</v>
      </c>
      <c r="M10" s="15">
        <f t="shared" si="2"/>
        <v>0</v>
      </c>
      <c r="N10" s="18"/>
      <c r="O10" s="55">
        <f>SUM(F10,I10,L10)</f>
        <v>36</v>
      </c>
      <c r="P10" s="15">
        <f t="shared" si="3"/>
        <v>0</v>
      </c>
    </row>
    <row r="11" spans="1:17" s="18" customFormat="1" ht="30" customHeight="1">
      <c r="A11" s="31"/>
      <c r="B11" s="42" t="s">
        <v>261</v>
      </c>
      <c r="C11" s="59" t="s">
        <v>262</v>
      </c>
      <c r="D11" s="268"/>
      <c r="F11" s="55">
        <v>60</v>
      </c>
      <c r="G11" s="15">
        <f t="shared" si="0"/>
        <v>0</v>
      </c>
      <c r="H11" s="16"/>
      <c r="I11" s="55">
        <v>90</v>
      </c>
      <c r="J11" s="15">
        <f t="shared" si="1"/>
        <v>0</v>
      </c>
      <c r="L11" s="55">
        <v>510</v>
      </c>
      <c r="M11" s="15">
        <f t="shared" si="2"/>
        <v>0</v>
      </c>
      <c r="O11" s="55">
        <f>SUM(F11,I11,L11)</f>
        <v>660</v>
      </c>
      <c r="P11" s="15">
        <f t="shared" si="3"/>
        <v>0</v>
      </c>
    </row>
    <row r="12" spans="1:17" s="18" customFormat="1" ht="30" customHeight="1">
      <c r="A12" s="31"/>
      <c r="B12" s="42" t="s">
        <v>263</v>
      </c>
      <c r="C12" s="59" t="s">
        <v>264</v>
      </c>
      <c r="D12" s="268"/>
      <c r="F12" s="55">
        <v>480</v>
      </c>
      <c r="G12" s="15">
        <f t="shared" si="0"/>
        <v>0</v>
      </c>
      <c r="H12" s="16"/>
      <c r="I12" s="55">
        <v>720</v>
      </c>
      <c r="J12" s="15">
        <f t="shared" si="1"/>
        <v>0</v>
      </c>
      <c r="L12" s="55">
        <v>4080</v>
      </c>
      <c r="M12" s="15">
        <f t="shared" si="2"/>
        <v>0</v>
      </c>
      <c r="O12" s="55">
        <f>SUM(F12,I12,L12)</f>
        <v>5280</v>
      </c>
      <c r="P12" s="15">
        <f t="shared" si="3"/>
        <v>0</v>
      </c>
    </row>
    <row r="13" spans="1:17" ht="57.75" customHeight="1">
      <c r="A13" s="29" t="s">
        <v>265</v>
      </c>
      <c r="B13" s="65" t="s">
        <v>266</v>
      </c>
      <c r="C13" s="59"/>
      <c r="D13" s="268"/>
      <c r="E13" s="18"/>
      <c r="F13" s="79"/>
      <c r="G13" s="79"/>
      <c r="H13" s="18"/>
      <c r="I13" s="79"/>
      <c r="J13" s="79"/>
      <c r="K13" s="18"/>
      <c r="L13" s="79"/>
      <c r="M13" s="79"/>
      <c r="N13" s="18"/>
      <c r="O13" s="79"/>
      <c r="P13" s="79"/>
    </row>
    <row r="14" spans="1:17">
      <c r="A14" s="31"/>
      <c r="B14" s="44" t="s">
        <v>267</v>
      </c>
      <c r="C14" s="59" t="s">
        <v>254</v>
      </c>
      <c r="D14" s="268"/>
      <c r="E14" s="18"/>
      <c r="F14" s="55">
        <v>1</v>
      </c>
      <c r="G14" s="15">
        <f t="shared" si="0"/>
        <v>0</v>
      </c>
      <c r="H14" s="18"/>
      <c r="I14" s="55">
        <v>2</v>
      </c>
      <c r="J14" s="15">
        <f t="shared" si="1"/>
        <v>0</v>
      </c>
      <c r="K14" s="18"/>
      <c r="L14" s="55">
        <v>8</v>
      </c>
      <c r="M14" s="15">
        <f t="shared" si="2"/>
        <v>0</v>
      </c>
      <c r="N14" s="18"/>
      <c r="O14" s="55">
        <f t="shared" ref="O14:O19" si="4">SUM(F14,I14,L14)</f>
        <v>11</v>
      </c>
      <c r="P14" s="15">
        <f t="shared" si="3"/>
        <v>0</v>
      </c>
    </row>
    <row r="15" spans="1:17">
      <c r="A15" s="31"/>
      <c r="B15" s="44" t="s">
        <v>268</v>
      </c>
      <c r="C15" s="59" t="s">
        <v>254</v>
      </c>
      <c r="D15" s="268"/>
      <c r="E15" s="18"/>
      <c r="F15" s="55">
        <v>1</v>
      </c>
      <c r="G15" s="15">
        <f t="shared" si="0"/>
        <v>0</v>
      </c>
      <c r="H15" s="18"/>
      <c r="I15" s="55">
        <v>2</v>
      </c>
      <c r="J15" s="15">
        <f t="shared" si="1"/>
        <v>0</v>
      </c>
      <c r="K15" s="18"/>
      <c r="L15" s="55">
        <v>8</v>
      </c>
      <c r="M15" s="15">
        <f t="shared" si="2"/>
        <v>0</v>
      </c>
      <c r="N15" s="18"/>
      <c r="O15" s="55">
        <f t="shared" si="4"/>
        <v>11</v>
      </c>
      <c r="P15" s="15">
        <f t="shared" si="3"/>
        <v>0</v>
      </c>
    </row>
    <row r="16" spans="1:17">
      <c r="A16" s="31"/>
      <c r="B16" s="44" t="s">
        <v>269</v>
      </c>
      <c r="C16" s="59" t="s">
        <v>254</v>
      </c>
      <c r="D16" s="268"/>
      <c r="E16" s="18"/>
      <c r="F16" s="55">
        <v>1</v>
      </c>
      <c r="G16" s="15">
        <f t="shared" si="0"/>
        <v>0</v>
      </c>
      <c r="H16" s="18"/>
      <c r="I16" s="55">
        <v>2</v>
      </c>
      <c r="J16" s="15">
        <f t="shared" si="1"/>
        <v>0</v>
      </c>
      <c r="K16" s="18"/>
      <c r="L16" s="55">
        <v>8</v>
      </c>
      <c r="M16" s="15">
        <f t="shared" si="2"/>
        <v>0</v>
      </c>
      <c r="N16" s="18"/>
      <c r="O16" s="55">
        <f t="shared" si="4"/>
        <v>11</v>
      </c>
      <c r="P16" s="15">
        <f t="shared" si="3"/>
        <v>0</v>
      </c>
    </row>
    <row r="17" spans="1:16">
      <c r="A17" s="31"/>
      <c r="B17" s="44" t="s">
        <v>270</v>
      </c>
      <c r="C17" s="59" t="s">
        <v>254</v>
      </c>
      <c r="D17" s="268"/>
      <c r="E17" s="18"/>
      <c r="F17" s="55">
        <v>1</v>
      </c>
      <c r="G17" s="15">
        <f t="shared" si="0"/>
        <v>0</v>
      </c>
      <c r="H17" s="18"/>
      <c r="I17" s="55">
        <v>2</v>
      </c>
      <c r="J17" s="15">
        <f t="shared" si="1"/>
        <v>0</v>
      </c>
      <c r="K17" s="18"/>
      <c r="L17" s="55">
        <v>8</v>
      </c>
      <c r="M17" s="15">
        <f t="shared" si="2"/>
        <v>0</v>
      </c>
      <c r="N17" s="18"/>
      <c r="O17" s="55">
        <f t="shared" si="4"/>
        <v>11</v>
      </c>
      <c r="P17" s="15">
        <f t="shared" si="3"/>
        <v>0</v>
      </c>
    </row>
    <row r="18" spans="1:16">
      <c r="A18" s="31"/>
      <c r="B18" s="44" t="s">
        <v>271</v>
      </c>
      <c r="C18" s="59" t="s">
        <v>254</v>
      </c>
      <c r="D18" s="268"/>
      <c r="E18" s="18"/>
      <c r="F18" s="55">
        <v>1</v>
      </c>
      <c r="G18" s="15">
        <f t="shared" si="0"/>
        <v>0</v>
      </c>
      <c r="H18" s="18"/>
      <c r="I18" s="55">
        <v>2</v>
      </c>
      <c r="J18" s="15">
        <f t="shared" si="1"/>
        <v>0</v>
      </c>
      <c r="K18" s="18"/>
      <c r="L18" s="55">
        <v>8</v>
      </c>
      <c r="M18" s="15">
        <f t="shared" si="2"/>
        <v>0</v>
      </c>
      <c r="N18" s="18"/>
      <c r="O18" s="55">
        <f t="shared" si="4"/>
        <v>11</v>
      </c>
      <c r="P18" s="15">
        <f t="shared" si="3"/>
        <v>0</v>
      </c>
    </row>
    <row r="19" spans="1:16">
      <c r="A19" s="31"/>
      <c r="B19" s="44" t="s">
        <v>272</v>
      </c>
      <c r="C19" s="59" t="s">
        <v>254</v>
      </c>
      <c r="D19" s="268"/>
      <c r="E19" s="18"/>
      <c r="F19" s="55">
        <v>1</v>
      </c>
      <c r="G19" s="15">
        <f t="shared" si="0"/>
        <v>0</v>
      </c>
      <c r="H19" s="18"/>
      <c r="I19" s="55">
        <v>2</v>
      </c>
      <c r="J19" s="15">
        <f t="shared" si="1"/>
        <v>0</v>
      </c>
      <c r="K19" s="18"/>
      <c r="L19" s="55">
        <v>8</v>
      </c>
      <c r="M19" s="15">
        <f t="shared" si="2"/>
        <v>0</v>
      </c>
      <c r="N19" s="18"/>
      <c r="O19" s="55">
        <f t="shared" si="4"/>
        <v>11</v>
      </c>
      <c r="P19" s="15">
        <f t="shared" si="3"/>
        <v>0</v>
      </c>
    </row>
    <row r="20" spans="1:16" ht="57.75" customHeight="1">
      <c r="A20" s="29" t="s">
        <v>273</v>
      </c>
      <c r="B20" s="65" t="s">
        <v>274</v>
      </c>
      <c r="C20" s="59"/>
      <c r="D20" s="268"/>
      <c r="E20" s="18"/>
      <c r="F20" s="79"/>
      <c r="G20" s="79"/>
      <c r="H20" s="18"/>
      <c r="I20" s="79"/>
      <c r="J20" s="79"/>
      <c r="K20" s="18"/>
      <c r="L20" s="79"/>
      <c r="M20" s="79"/>
      <c r="N20" s="18"/>
      <c r="O20" s="79"/>
      <c r="P20" s="79"/>
    </row>
    <row r="21" spans="1:16">
      <c r="A21" s="31"/>
      <c r="B21" s="44" t="s">
        <v>267</v>
      </c>
      <c r="C21" s="59" t="s">
        <v>254</v>
      </c>
      <c r="D21" s="268"/>
      <c r="E21" s="18"/>
      <c r="F21" s="55">
        <v>1</v>
      </c>
      <c r="G21" s="15">
        <f t="shared" si="0"/>
        <v>0</v>
      </c>
      <c r="H21" s="18"/>
      <c r="I21" s="55">
        <v>2</v>
      </c>
      <c r="J21" s="15">
        <f t="shared" si="1"/>
        <v>0</v>
      </c>
      <c r="K21" s="18"/>
      <c r="L21" s="55">
        <v>8</v>
      </c>
      <c r="M21" s="15">
        <f t="shared" si="2"/>
        <v>0</v>
      </c>
      <c r="N21" s="18"/>
      <c r="O21" s="55">
        <f t="shared" ref="O21:O26" si="5">SUM(F21,I21,L21)</f>
        <v>11</v>
      </c>
      <c r="P21" s="15">
        <f t="shared" si="3"/>
        <v>0</v>
      </c>
    </row>
    <row r="22" spans="1:16">
      <c r="A22" s="31"/>
      <c r="B22" s="44" t="s">
        <v>268</v>
      </c>
      <c r="C22" s="59" t="s">
        <v>254</v>
      </c>
      <c r="D22" s="268"/>
      <c r="E22" s="18"/>
      <c r="F22" s="55">
        <v>1</v>
      </c>
      <c r="G22" s="15">
        <f t="shared" si="0"/>
        <v>0</v>
      </c>
      <c r="H22" s="18"/>
      <c r="I22" s="55">
        <v>2</v>
      </c>
      <c r="J22" s="15">
        <f t="shared" si="1"/>
        <v>0</v>
      </c>
      <c r="K22" s="18"/>
      <c r="L22" s="55">
        <v>8</v>
      </c>
      <c r="M22" s="15">
        <f t="shared" si="2"/>
        <v>0</v>
      </c>
      <c r="N22" s="18"/>
      <c r="O22" s="55">
        <f t="shared" si="5"/>
        <v>11</v>
      </c>
      <c r="P22" s="15">
        <f t="shared" si="3"/>
        <v>0</v>
      </c>
    </row>
    <row r="23" spans="1:16">
      <c r="A23" s="31"/>
      <c r="B23" s="44" t="s">
        <v>269</v>
      </c>
      <c r="C23" s="59" t="s">
        <v>254</v>
      </c>
      <c r="D23" s="268"/>
      <c r="E23" s="18"/>
      <c r="F23" s="55">
        <v>12</v>
      </c>
      <c r="G23" s="15">
        <f t="shared" si="0"/>
        <v>0</v>
      </c>
      <c r="H23" s="18"/>
      <c r="I23" s="55">
        <v>18</v>
      </c>
      <c r="J23" s="15">
        <f t="shared" si="1"/>
        <v>0</v>
      </c>
      <c r="K23" s="18"/>
      <c r="L23" s="55">
        <v>102</v>
      </c>
      <c r="M23" s="15">
        <f t="shared" si="2"/>
        <v>0</v>
      </c>
      <c r="N23" s="18"/>
      <c r="O23" s="55">
        <f t="shared" si="5"/>
        <v>132</v>
      </c>
      <c r="P23" s="15">
        <f t="shared" si="3"/>
        <v>0</v>
      </c>
    </row>
    <row r="24" spans="1:16">
      <c r="A24" s="31"/>
      <c r="B24" s="44" t="s">
        <v>270</v>
      </c>
      <c r="C24" s="59" t="s">
        <v>254</v>
      </c>
      <c r="D24" s="268"/>
      <c r="E24" s="18"/>
      <c r="F24" s="55">
        <v>12</v>
      </c>
      <c r="G24" s="15">
        <f t="shared" si="0"/>
        <v>0</v>
      </c>
      <c r="H24" s="18"/>
      <c r="I24" s="55">
        <v>18</v>
      </c>
      <c r="J24" s="15">
        <f t="shared" si="1"/>
        <v>0</v>
      </c>
      <c r="K24" s="18"/>
      <c r="L24" s="55">
        <v>102</v>
      </c>
      <c r="M24" s="15">
        <f t="shared" si="2"/>
        <v>0</v>
      </c>
      <c r="N24" s="18"/>
      <c r="O24" s="55">
        <f t="shared" si="5"/>
        <v>132</v>
      </c>
      <c r="P24" s="15">
        <f t="shared" si="3"/>
        <v>0</v>
      </c>
    </row>
    <row r="25" spans="1:16">
      <c r="A25" s="31"/>
      <c r="B25" s="44" t="s">
        <v>271</v>
      </c>
      <c r="C25" s="59" t="s">
        <v>254</v>
      </c>
      <c r="D25" s="268"/>
      <c r="E25" s="18"/>
      <c r="F25" s="55">
        <v>24</v>
      </c>
      <c r="G25" s="15">
        <f t="shared" si="0"/>
        <v>0</v>
      </c>
      <c r="H25" s="18"/>
      <c r="I25" s="55">
        <v>36</v>
      </c>
      <c r="J25" s="15">
        <f t="shared" si="1"/>
        <v>0</v>
      </c>
      <c r="K25" s="18"/>
      <c r="L25" s="55">
        <v>204</v>
      </c>
      <c r="M25" s="15">
        <f t="shared" si="2"/>
        <v>0</v>
      </c>
      <c r="N25" s="18"/>
      <c r="O25" s="55">
        <f t="shared" si="5"/>
        <v>264</v>
      </c>
      <c r="P25" s="15">
        <f t="shared" si="3"/>
        <v>0</v>
      </c>
    </row>
    <row r="26" spans="1:16">
      <c r="A26" s="31"/>
      <c r="B26" s="44" t="s">
        <v>272</v>
      </c>
      <c r="C26" s="59" t="s">
        <v>254</v>
      </c>
      <c r="D26" s="268"/>
      <c r="E26" s="18"/>
      <c r="F26" s="55">
        <v>24</v>
      </c>
      <c r="G26" s="15">
        <f t="shared" si="0"/>
        <v>0</v>
      </c>
      <c r="H26" s="18"/>
      <c r="I26" s="55">
        <v>36</v>
      </c>
      <c r="J26" s="15">
        <f t="shared" si="1"/>
        <v>0</v>
      </c>
      <c r="K26" s="18"/>
      <c r="L26" s="55">
        <v>204</v>
      </c>
      <c r="M26" s="15">
        <f t="shared" si="2"/>
        <v>0</v>
      </c>
      <c r="N26" s="18"/>
      <c r="O26" s="55">
        <f t="shared" si="5"/>
        <v>264</v>
      </c>
      <c r="P26" s="15">
        <f t="shared" si="3"/>
        <v>0</v>
      </c>
    </row>
    <row r="27" spans="1:16" ht="69" customHeight="1">
      <c r="A27" s="28" t="s">
        <v>275</v>
      </c>
      <c r="B27" s="65" t="s">
        <v>276</v>
      </c>
      <c r="C27" s="59"/>
      <c r="D27" s="268"/>
      <c r="E27" s="18"/>
      <c r="F27" s="79"/>
      <c r="G27" s="79"/>
      <c r="H27" s="18"/>
      <c r="I27" s="79"/>
      <c r="J27" s="79"/>
      <c r="K27" s="18"/>
      <c r="L27" s="79"/>
      <c r="M27" s="79"/>
      <c r="N27" s="18"/>
      <c r="O27" s="79"/>
      <c r="P27" s="79"/>
    </row>
    <row r="28" spans="1:16" ht="11.25" customHeight="1">
      <c r="A28" s="31"/>
      <c r="B28" s="44" t="s">
        <v>277</v>
      </c>
      <c r="C28" s="59"/>
      <c r="D28" s="268"/>
      <c r="E28" s="18"/>
      <c r="F28" s="79"/>
      <c r="G28" s="79"/>
      <c r="H28" s="18"/>
      <c r="I28" s="79"/>
      <c r="J28" s="79"/>
      <c r="K28" s="18"/>
      <c r="L28" s="79"/>
      <c r="M28" s="79"/>
      <c r="N28" s="18"/>
      <c r="O28" s="79"/>
      <c r="P28" s="79"/>
    </row>
    <row r="29" spans="1:16" ht="11.25" customHeight="1">
      <c r="A29" s="31"/>
      <c r="B29" s="44" t="s">
        <v>278</v>
      </c>
      <c r="C29" s="59" t="s">
        <v>279</v>
      </c>
      <c r="D29" s="268"/>
      <c r="E29" s="18"/>
      <c r="F29" s="55">
        <v>1</v>
      </c>
      <c r="G29" s="15">
        <f t="shared" ref="G29:G31" si="6">SUM(F29*$D29)</f>
        <v>0</v>
      </c>
      <c r="H29" s="18"/>
      <c r="I29" s="55">
        <v>1</v>
      </c>
      <c r="J29" s="15">
        <f t="shared" ref="J29:J31" si="7">SUM(I29*$D29)</f>
        <v>0</v>
      </c>
      <c r="K29" s="18"/>
      <c r="L29" s="55">
        <v>1</v>
      </c>
      <c r="M29" s="15">
        <f t="shared" ref="M29:M31" si="8">SUM(L29*$D29)</f>
        <v>0</v>
      </c>
      <c r="N29" s="18"/>
      <c r="O29" s="55">
        <f>SUM(F29,I29,L29)</f>
        <v>3</v>
      </c>
      <c r="P29" s="15">
        <f t="shared" ref="P29:P31" si="9">SUM(O29*$D29)</f>
        <v>0</v>
      </c>
    </row>
    <row r="30" spans="1:16" ht="11.25" customHeight="1">
      <c r="A30" s="31"/>
      <c r="B30" s="44" t="s">
        <v>280</v>
      </c>
      <c r="C30" s="59" t="s">
        <v>279</v>
      </c>
      <c r="D30" s="268"/>
      <c r="E30" s="18"/>
      <c r="F30" s="55">
        <v>1</v>
      </c>
      <c r="G30" s="15">
        <f t="shared" si="6"/>
        <v>0</v>
      </c>
      <c r="H30" s="18"/>
      <c r="I30" s="55">
        <v>1</v>
      </c>
      <c r="J30" s="15">
        <f t="shared" si="7"/>
        <v>0</v>
      </c>
      <c r="K30" s="18"/>
      <c r="L30" s="55">
        <v>1</v>
      </c>
      <c r="M30" s="15">
        <f t="shared" si="8"/>
        <v>0</v>
      </c>
      <c r="N30" s="18"/>
      <c r="O30" s="55">
        <f>SUM(F30,I30,L30)</f>
        <v>3</v>
      </c>
      <c r="P30" s="15">
        <f t="shared" si="9"/>
        <v>0</v>
      </c>
    </row>
    <row r="31" spans="1:16" ht="11.25" customHeight="1">
      <c r="A31" s="31"/>
      <c r="B31" s="44" t="s">
        <v>281</v>
      </c>
      <c r="C31" s="59" t="s">
        <v>279</v>
      </c>
      <c r="D31" s="268"/>
      <c r="E31" s="18"/>
      <c r="F31" s="55">
        <v>1</v>
      </c>
      <c r="G31" s="15">
        <f t="shared" si="6"/>
        <v>0</v>
      </c>
      <c r="H31" s="18"/>
      <c r="I31" s="55">
        <v>1</v>
      </c>
      <c r="J31" s="15">
        <f t="shared" si="7"/>
        <v>0</v>
      </c>
      <c r="K31" s="18"/>
      <c r="L31" s="55">
        <v>1</v>
      </c>
      <c r="M31" s="15">
        <f t="shared" si="8"/>
        <v>0</v>
      </c>
      <c r="N31" s="18"/>
      <c r="O31" s="55">
        <f>SUM(F31,I31,L31)</f>
        <v>3</v>
      </c>
      <c r="P31" s="15">
        <f t="shared" si="9"/>
        <v>0</v>
      </c>
    </row>
    <row r="32" spans="1:16" ht="11.25" customHeight="1">
      <c r="A32" s="31"/>
      <c r="B32" s="44" t="s">
        <v>282</v>
      </c>
      <c r="C32" s="59"/>
      <c r="D32" s="268"/>
      <c r="E32" s="18"/>
      <c r="F32" s="79"/>
      <c r="G32" s="79"/>
      <c r="H32" s="18"/>
      <c r="I32" s="79"/>
      <c r="J32" s="79"/>
      <c r="K32" s="18"/>
      <c r="L32" s="79"/>
      <c r="M32" s="79"/>
      <c r="N32" s="18"/>
      <c r="O32" s="79"/>
      <c r="P32" s="79"/>
    </row>
    <row r="33" spans="1:16" ht="11.25" customHeight="1">
      <c r="A33" s="31"/>
      <c r="B33" s="44" t="s">
        <v>283</v>
      </c>
      <c r="C33" s="59" t="s">
        <v>279</v>
      </c>
      <c r="D33" s="268"/>
      <c r="E33" s="18"/>
      <c r="F33" s="55">
        <v>40</v>
      </c>
      <c r="G33" s="15">
        <f t="shared" ref="G33:G35" si="10">SUM(F33*$D33)</f>
        <v>0</v>
      </c>
      <c r="H33" s="18"/>
      <c r="I33" s="55">
        <v>63</v>
      </c>
      <c r="J33" s="15">
        <f t="shared" ref="J33:J35" si="11">SUM(I33*$D33)</f>
        <v>0</v>
      </c>
      <c r="K33" s="18"/>
      <c r="L33" s="55">
        <v>42</v>
      </c>
      <c r="M33" s="15">
        <f t="shared" ref="M33:M35" si="12">SUM(L33*$D33)</f>
        <v>0</v>
      </c>
      <c r="N33" s="18"/>
      <c r="O33" s="55">
        <f>SUM(F33,I33,L33)</f>
        <v>145</v>
      </c>
      <c r="P33" s="15">
        <f t="shared" ref="P33:P35" si="13">SUM(O33*$D33)</f>
        <v>0</v>
      </c>
    </row>
    <row r="34" spans="1:16" ht="11.25" customHeight="1">
      <c r="A34" s="31"/>
      <c r="B34" s="44" t="s">
        <v>284</v>
      </c>
      <c r="C34" s="59" t="s">
        <v>279</v>
      </c>
      <c r="D34" s="268"/>
      <c r="E34" s="18"/>
      <c r="F34" s="55">
        <v>40</v>
      </c>
      <c r="G34" s="15">
        <f t="shared" si="10"/>
        <v>0</v>
      </c>
      <c r="H34" s="18"/>
      <c r="I34" s="55">
        <v>63</v>
      </c>
      <c r="J34" s="15">
        <f t="shared" si="11"/>
        <v>0</v>
      </c>
      <c r="K34" s="18"/>
      <c r="L34" s="55">
        <v>42</v>
      </c>
      <c r="M34" s="15">
        <f t="shared" si="12"/>
        <v>0</v>
      </c>
      <c r="N34" s="18"/>
      <c r="O34" s="55">
        <f>SUM(F34,I34,L34)</f>
        <v>145</v>
      </c>
      <c r="P34" s="15">
        <f t="shared" si="13"/>
        <v>0</v>
      </c>
    </row>
    <row r="35" spans="1:16" ht="11.25" customHeight="1">
      <c r="A35" s="31"/>
      <c r="B35" s="44" t="s">
        <v>285</v>
      </c>
      <c r="C35" s="59" t="s">
        <v>279</v>
      </c>
      <c r="D35" s="268"/>
      <c r="E35" s="18"/>
      <c r="F35" s="55">
        <v>40</v>
      </c>
      <c r="G35" s="15">
        <f t="shared" si="10"/>
        <v>0</v>
      </c>
      <c r="H35" s="18"/>
      <c r="I35" s="55">
        <v>65</v>
      </c>
      <c r="J35" s="15">
        <f t="shared" si="11"/>
        <v>0</v>
      </c>
      <c r="K35" s="18"/>
      <c r="L35" s="55">
        <v>42</v>
      </c>
      <c r="M35" s="15">
        <f t="shared" si="12"/>
        <v>0</v>
      </c>
      <c r="N35" s="18"/>
      <c r="O35" s="55">
        <f>SUM(F35,I35,L35)</f>
        <v>147</v>
      </c>
      <c r="P35" s="15">
        <f t="shared" si="13"/>
        <v>0</v>
      </c>
    </row>
    <row r="36" spans="1:16" ht="11.25" customHeight="1">
      <c r="A36" s="31"/>
      <c r="B36" s="44" t="s">
        <v>286</v>
      </c>
      <c r="C36" s="59"/>
      <c r="D36" s="268"/>
      <c r="E36" s="18"/>
      <c r="F36" s="79"/>
      <c r="G36" s="79"/>
      <c r="H36" s="18"/>
      <c r="I36" s="79"/>
      <c r="J36" s="79"/>
      <c r="K36" s="18"/>
      <c r="L36" s="79"/>
      <c r="M36" s="79"/>
      <c r="N36" s="18"/>
      <c r="O36" s="79"/>
      <c r="P36" s="79"/>
    </row>
    <row r="37" spans="1:16" ht="11.25" customHeight="1">
      <c r="A37" s="31"/>
      <c r="B37" s="44" t="s">
        <v>283</v>
      </c>
      <c r="C37" s="59" t="s">
        <v>279</v>
      </c>
      <c r="D37" s="268"/>
      <c r="E37" s="18"/>
      <c r="F37" s="55">
        <v>1</v>
      </c>
      <c r="G37" s="15">
        <f t="shared" ref="G37:G39" si="14">SUM(F37*$D37)</f>
        <v>0</v>
      </c>
      <c r="H37" s="18"/>
      <c r="I37" s="55">
        <v>1</v>
      </c>
      <c r="J37" s="15">
        <f t="shared" ref="J37:J39" si="15">SUM(I37*$D37)</f>
        <v>0</v>
      </c>
      <c r="K37" s="18"/>
      <c r="L37" s="55">
        <v>1</v>
      </c>
      <c r="M37" s="15">
        <f t="shared" ref="M37:M39" si="16">SUM(L37*$D37)</f>
        <v>0</v>
      </c>
      <c r="N37" s="18"/>
      <c r="O37" s="55">
        <f>SUM(F37,I37,L37)</f>
        <v>3</v>
      </c>
      <c r="P37" s="15">
        <f t="shared" ref="P37:P39" si="17">SUM(O37*$D37)</f>
        <v>0</v>
      </c>
    </row>
    <row r="38" spans="1:16" ht="11.25" customHeight="1">
      <c r="A38" s="31"/>
      <c r="B38" s="44" t="s">
        <v>280</v>
      </c>
      <c r="C38" s="59" t="s">
        <v>279</v>
      </c>
      <c r="D38" s="268"/>
      <c r="E38" s="18"/>
      <c r="F38" s="55">
        <v>1</v>
      </c>
      <c r="G38" s="15">
        <f t="shared" si="14"/>
        <v>0</v>
      </c>
      <c r="H38" s="18"/>
      <c r="I38" s="55">
        <v>1</v>
      </c>
      <c r="J38" s="15">
        <f t="shared" si="15"/>
        <v>0</v>
      </c>
      <c r="K38" s="18"/>
      <c r="L38" s="55">
        <v>1</v>
      </c>
      <c r="M38" s="15">
        <f t="shared" si="16"/>
        <v>0</v>
      </c>
      <c r="N38" s="18"/>
      <c r="O38" s="55">
        <f>SUM(F38,I38,L38)</f>
        <v>3</v>
      </c>
      <c r="P38" s="15">
        <f t="shared" si="17"/>
        <v>0</v>
      </c>
    </row>
    <row r="39" spans="1:16" ht="11.25" customHeight="1">
      <c r="A39" s="31"/>
      <c r="B39" s="44" t="s">
        <v>281</v>
      </c>
      <c r="C39" s="59" t="s">
        <v>279</v>
      </c>
      <c r="D39" s="268"/>
      <c r="E39" s="18"/>
      <c r="F39" s="55">
        <v>1</v>
      </c>
      <c r="G39" s="15">
        <f t="shared" si="14"/>
        <v>0</v>
      </c>
      <c r="H39" s="18"/>
      <c r="I39" s="55">
        <v>1</v>
      </c>
      <c r="J39" s="15">
        <f t="shared" si="15"/>
        <v>0</v>
      </c>
      <c r="K39" s="18"/>
      <c r="L39" s="55">
        <v>1</v>
      </c>
      <c r="M39" s="15">
        <f t="shared" si="16"/>
        <v>0</v>
      </c>
      <c r="N39" s="18"/>
      <c r="O39" s="55">
        <f>SUM(F39,I39,L39)</f>
        <v>3</v>
      </c>
      <c r="P39" s="15">
        <f t="shared" si="17"/>
        <v>0</v>
      </c>
    </row>
    <row r="40" spans="1:16" ht="72.75" customHeight="1">
      <c r="A40" s="28" t="s">
        <v>287</v>
      </c>
      <c r="B40" s="65" t="s">
        <v>288</v>
      </c>
      <c r="C40" s="59"/>
      <c r="D40" s="268"/>
      <c r="E40" s="18"/>
      <c r="F40" s="79"/>
      <c r="G40" s="79"/>
      <c r="H40" s="18"/>
      <c r="I40" s="79"/>
      <c r="J40" s="79"/>
      <c r="K40" s="18"/>
      <c r="L40" s="79"/>
      <c r="M40" s="79"/>
      <c r="N40" s="18"/>
      <c r="O40" s="79"/>
      <c r="P40" s="79"/>
    </row>
    <row r="41" spans="1:16" ht="11.25" customHeight="1">
      <c r="A41" s="31"/>
      <c r="B41" s="44" t="s">
        <v>277</v>
      </c>
      <c r="C41" s="59"/>
      <c r="D41" s="268"/>
      <c r="E41" s="18"/>
      <c r="F41" s="79"/>
      <c r="G41" s="79"/>
      <c r="H41" s="18"/>
      <c r="I41" s="79"/>
      <c r="J41" s="79"/>
      <c r="K41" s="18"/>
      <c r="L41" s="79"/>
      <c r="M41" s="79"/>
      <c r="N41" s="18"/>
      <c r="O41" s="79"/>
      <c r="P41" s="79"/>
    </row>
    <row r="42" spans="1:16" ht="11.25" customHeight="1">
      <c r="A42" s="31"/>
      <c r="B42" s="44" t="s">
        <v>289</v>
      </c>
      <c r="C42" s="59" t="s">
        <v>279</v>
      </c>
      <c r="D42" s="268"/>
      <c r="E42" s="18"/>
      <c r="F42" s="55">
        <v>1</v>
      </c>
      <c r="G42" s="15">
        <f t="shared" ref="G42:G44" si="18">SUM(F42*$D42)</f>
        <v>0</v>
      </c>
      <c r="H42" s="18"/>
      <c r="I42" s="55">
        <v>1</v>
      </c>
      <c r="J42" s="15">
        <f t="shared" ref="J42:J44" si="19">SUM(I42*$D42)</f>
        <v>0</v>
      </c>
      <c r="K42" s="18"/>
      <c r="L42" s="55">
        <v>1</v>
      </c>
      <c r="M42" s="15">
        <f t="shared" ref="M42:M44" si="20">SUM(L42*$D42)</f>
        <v>0</v>
      </c>
      <c r="N42" s="18"/>
      <c r="O42" s="55">
        <f>SUM(F42,I42,L42)</f>
        <v>3</v>
      </c>
      <c r="P42" s="15">
        <f t="shared" ref="P42:P44" si="21">SUM(O42*$D42)</f>
        <v>0</v>
      </c>
    </row>
    <row r="43" spans="1:16" ht="11.25" customHeight="1">
      <c r="A43" s="31"/>
      <c r="B43" s="44" t="s">
        <v>290</v>
      </c>
      <c r="C43" s="59" t="s">
        <v>279</v>
      </c>
      <c r="D43" s="268"/>
      <c r="E43" s="18"/>
      <c r="F43" s="55">
        <v>1</v>
      </c>
      <c r="G43" s="15">
        <f t="shared" si="18"/>
        <v>0</v>
      </c>
      <c r="H43" s="18"/>
      <c r="I43" s="55">
        <v>1</v>
      </c>
      <c r="J43" s="15">
        <f t="shared" si="19"/>
        <v>0</v>
      </c>
      <c r="K43" s="18"/>
      <c r="L43" s="55">
        <v>1</v>
      </c>
      <c r="M43" s="15">
        <f t="shared" si="20"/>
        <v>0</v>
      </c>
      <c r="N43" s="18"/>
      <c r="O43" s="55">
        <f>SUM(F43,I43,L43)</f>
        <v>3</v>
      </c>
      <c r="P43" s="15">
        <f t="shared" si="21"/>
        <v>0</v>
      </c>
    </row>
    <row r="44" spans="1:16" ht="11.25" customHeight="1">
      <c r="A44" s="31"/>
      <c r="B44" s="44" t="s">
        <v>291</v>
      </c>
      <c r="C44" s="59" t="s">
        <v>279</v>
      </c>
      <c r="D44" s="268"/>
      <c r="E44" s="18"/>
      <c r="F44" s="55">
        <v>1</v>
      </c>
      <c r="G44" s="15">
        <f t="shared" si="18"/>
        <v>0</v>
      </c>
      <c r="H44" s="18"/>
      <c r="I44" s="55">
        <v>1</v>
      </c>
      <c r="J44" s="15">
        <f t="shared" si="19"/>
        <v>0</v>
      </c>
      <c r="K44" s="18"/>
      <c r="L44" s="55">
        <v>1</v>
      </c>
      <c r="M44" s="15">
        <f t="shared" si="20"/>
        <v>0</v>
      </c>
      <c r="N44" s="18"/>
      <c r="O44" s="55">
        <f>SUM(F44,I44,L44)</f>
        <v>3</v>
      </c>
      <c r="P44" s="15">
        <f t="shared" si="21"/>
        <v>0</v>
      </c>
    </row>
    <row r="45" spans="1:16" ht="11.25" customHeight="1">
      <c r="A45" s="31"/>
      <c r="B45" s="44" t="s">
        <v>282</v>
      </c>
      <c r="C45" s="59"/>
      <c r="D45" s="268"/>
      <c r="E45" s="18"/>
      <c r="F45" s="79"/>
      <c r="G45" s="79"/>
      <c r="H45" s="18"/>
      <c r="I45" s="79"/>
      <c r="J45" s="79"/>
      <c r="K45" s="18"/>
      <c r="L45" s="79"/>
      <c r="M45" s="79"/>
      <c r="N45" s="18"/>
      <c r="O45" s="79"/>
      <c r="P45" s="79"/>
    </row>
    <row r="46" spans="1:16" ht="11.25" customHeight="1">
      <c r="A46" s="31"/>
      <c r="B46" s="44" t="s">
        <v>289</v>
      </c>
      <c r="C46" s="59" t="s">
        <v>279</v>
      </c>
      <c r="D46" s="268"/>
      <c r="E46" s="18"/>
      <c r="F46" s="55">
        <v>4</v>
      </c>
      <c r="G46" s="15">
        <f t="shared" ref="G46:G48" si="22">SUM(F46*$D46)</f>
        <v>0</v>
      </c>
      <c r="H46" s="18"/>
      <c r="I46" s="55">
        <v>8</v>
      </c>
      <c r="J46" s="15">
        <f t="shared" ref="J46:J48" si="23">SUM(I46*$D46)</f>
        <v>0</v>
      </c>
      <c r="K46" s="18"/>
      <c r="L46" s="55">
        <v>1</v>
      </c>
      <c r="M46" s="15">
        <f t="shared" ref="M46:M48" si="24">SUM(L46*$D46)</f>
        <v>0</v>
      </c>
      <c r="N46" s="18"/>
      <c r="O46" s="55">
        <f>SUM(F46,I46,L46)</f>
        <v>13</v>
      </c>
      <c r="P46" s="15">
        <f t="shared" ref="P46:P48" si="25">SUM(O46*$D46)</f>
        <v>0</v>
      </c>
    </row>
    <row r="47" spans="1:16" ht="11.25" customHeight="1">
      <c r="A47" s="31"/>
      <c r="B47" s="44" t="s">
        <v>290</v>
      </c>
      <c r="C47" s="59" t="s">
        <v>279</v>
      </c>
      <c r="D47" s="268"/>
      <c r="E47" s="18"/>
      <c r="F47" s="55">
        <v>5</v>
      </c>
      <c r="G47" s="15">
        <f t="shared" si="22"/>
        <v>0</v>
      </c>
      <c r="H47" s="18"/>
      <c r="I47" s="55">
        <v>9</v>
      </c>
      <c r="J47" s="15">
        <f t="shared" si="23"/>
        <v>0</v>
      </c>
      <c r="K47" s="18"/>
      <c r="L47" s="55">
        <v>1</v>
      </c>
      <c r="M47" s="15">
        <f t="shared" si="24"/>
        <v>0</v>
      </c>
      <c r="N47" s="18"/>
      <c r="O47" s="55">
        <f>SUM(F47,I47,L47)</f>
        <v>15</v>
      </c>
      <c r="P47" s="15">
        <f t="shared" si="25"/>
        <v>0</v>
      </c>
    </row>
    <row r="48" spans="1:16" ht="11.25" customHeight="1">
      <c r="A48" s="31"/>
      <c r="B48" s="44" t="s">
        <v>291</v>
      </c>
      <c r="C48" s="59" t="s">
        <v>279</v>
      </c>
      <c r="D48" s="268"/>
      <c r="E48" s="18"/>
      <c r="F48" s="55">
        <v>5</v>
      </c>
      <c r="G48" s="15">
        <f t="shared" si="22"/>
        <v>0</v>
      </c>
      <c r="H48" s="18"/>
      <c r="I48" s="55">
        <v>9</v>
      </c>
      <c r="J48" s="15">
        <f t="shared" si="23"/>
        <v>0</v>
      </c>
      <c r="K48" s="18"/>
      <c r="L48" s="55">
        <v>1</v>
      </c>
      <c r="M48" s="15">
        <f t="shared" si="24"/>
        <v>0</v>
      </c>
      <c r="N48" s="18"/>
      <c r="O48" s="55">
        <f>SUM(F48,I48,L48)</f>
        <v>15</v>
      </c>
      <c r="P48" s="15">
        <f t="shared" si="25"/>
        <v>0</v>
      </c>
    </row>
    <row r="49" spans="1:16" ht="11.25" customHeight="1">
      <c r="A49" s="31"/>
      <c r="B49" s="44" t="s">
        <v>286</v>
      </c>
      <c r="C49" s="59"/>
      <c r="D49" s="268"/>
      <c r="E49" s="18"/>
      <c r="F49" s="79"/>
      <c r="G49" s="79"/>
      <c r="H49" s="18"/>
      <c r="I49" s="79"/>
      <c r="J49" s="79"/>
      <c r="K49" s="18"/>
      <c r="L49" s="79"/>
      <c r="M49" s="79"/>
      <c r="N49" s="18"/>
      <c r="O49" s="79"/>
      <c r="P49" s="79"/>
    </row>
    <row r="50" spans="1:16" ht="11.25" customHeight="1">
      <c r="A50" s="31"/>
      <c r="B50" s="44" t="s">
        <v>289</v>
      </c>
      <c r="C50" s="59" t="s">
        <v>279</v>
      </c>
      <c r="D50" s="268"/>
      <c r="E50" s="18"/>
      <c r="F50" s="55">
        <v>1</v>
      </c>
      <c r="G50" s="15">
        <f t="shared" ref="G50:G52" si="26">SUM(F50*$D50)</f>
        <v>0</v>
      </c>
      <c r="H50" s="18"/>
      <c r="I50" s="55">
        <v>1</v>
      </c>
      <c r="J50" s="15">
        <f t="shared" ref="J50:J52" si="27">SUM(I50*$D50)</f>
        <v>0</v>
      </c>
      <c r="K50" s="18"/>
      <c r="L50" s="55">
        <v>1</v>
      </c>
      <c r="M50" s="15">
        <f t="shared" ref="M50:M52" si="28">SUM(L50*$D50)</f>
        <v>0</v>
      </c>
      <c r="N50" s="18"/>
      <c r="O50" s="55">
        <f>SUM(F50,I50,L50)</f>
        <v>3</v>
      </c>
      <c r="P50" s="15">
        <f t="shared" ref="P50:P52" si="29">SUM(O50*$D50)</f>
        <v>0</v>
      </c>
    </row>
    <row r="51" spans="1:16" ht="11.25" customHeight="1">
      <c r="A51" s="31"/>
      <c r="B51" s="44" t="s">
        <v>290</v>
      </c>
      <c r="C51" s="59" t="s">
        <v>279</v>
      </c>
      <c r="D51" s="268"/>
      <c r="E51" s="18"/>
      <c r="F51" s="55">
        <v>1</v>
      </c>
      <c r="G51" s="15">
        <f t="shared" si="26"/>
        <v>0</v>
      </c>
      <c r="H51" s="18"/>
      <c r="I51" s="55">
        <v>1</v>
      </c>
      <c r="J51" s="15">
        <f t="shared" si="27"/>
        <v>0</v>
      </c>
      <c r="K51" s="18"/>
      <c r="L51" s="55">
        <v>1</v>
      </c>
      <c r="M51" s="15">
        <f t="shared" si="28"/>
        <v>0</v>
      </c>
      <c r="N51" s="18"/>
      <c r="O51" s="55">
        <f>SUM(F51,I51,L51)</f>
        <v>3</v>
      </c>
      <c r="P51" s="15">
        <f t="shared" si="29"/>
        <v>0</v>
      </c>
    </row>
    <row r="52" spans="1:16" ht="11.25" customHeight="1">
      <c r="A52" s="31"/>
      <c r="B52" s="44" t="s">
        <v>291</v>
      </c>
      <c r="C52" s="59" t="s">
        <v>279</v>
      </c>
      <c r="D52" s="268"/>
      <c r="E52" s="18"/>
      <c r="F52" s="55">
        <v>1</v>
      </c>
      <c r="G52" s="15">
        <f t="shared" si="26"/>
        <v>0</v>
      </c>
      <c r="H52" s="18"/>
      <c r="I52" s="55">
        <v>1</v>
      </c>
      <c r="J52" s="15">
        <f t="shared" si="27"/>
        <v>0</v>
      </c>
      <c r="K52" s="18"/>
      <c r="L52" s="55">
        <v>1</v>
      </c>
      <c r="M52" s="15">
        <f t="shared" si="28"/>
        <v>0</v>
      </c>
      <c r="N52" s="18"/>
      <c r="O52" s="55">
        <f>SUM(F52,I52,L52)</f>
        <v>3</v>
      </c>
      <c r="P52" s="15">
        <f t="shared" si="29"/>
        <v>0</v>
      </c>
    </row>
    <row r="53" spans="1:16" ht="37.5" customHeight="1">
      <c r="A53" s="28" t="s">
        <v>292</v>
      </c>
      <c r="B53" s="65" t="s">
        <v>293</v>
      </c>
      <c r="C53" s="59"/>
      <c r="D53" s="268"/>
      <c r="E53" s="18"/>
      <c r="F53" s="79"/>
      <c r="G53" s="79"/>
      <c r="H53" s="18"/>
      <c r="I53" s="79"/>
      <c r="J53" s="79"/>
      <c r="K53" s="18"/>
      <c r="L53" s="79"/>
      <c r="M53" s="79"/>
      <c r="N53" s="18"/>
      <c r="O53" s="79"/>
      <c r="P53" s="79"/>
    </row>
    <row r="54" spans="1:16">
      <c r="A54" s="31"/>
      <c r="B54" s="44" t="s">
        <v>294</v>
      </c>
      <c r="C54" s="59" t="s">
        <v>295</v>
      </c>
      <c r="D54" s="268"/>
      <c r="E54" s="18"/>
      <c r="F54" s="55">
        <v>1</v>
      </c>
      <c r="G54" s="15">
        <f t="shared" ref="G54:G56" si="30">SUM(F54*$D54)</f>
        <v>0</v>
      </c>
      <c r="H54" s="18"/>
      <c r="I54" s="55">
        <v>1</v>
      </c>
      <c r="J54" s="15">
        <f t="shared" ref="J54:J56" si="31">SUM(I54*$D54)</f>
        <v>0</v>
      </c>
      <c r="K54" s="18"/>
      <c r="L54" s="55">
        <v>1</v>
      </c>
      <c r="M54" s="15">
        <f t="shared" ref="M54:M56" si="32">SUM(L54*$D54)</f>
        <v>0</v>
      </c>
      <c r="N54" s="18"/>
      <c r="O54" s="55">
        <f>SUM(F54,I54,L54)</f>
        <v>3</v>
      </c>
      <c r="P54" s="15">
        <f t="shared" ref="P54:P56" si="33">SUM(O54*$D54)</f>
        <v>0</v>
      </c>
    </row>
    <row r="55" spans="1:16">
      <c r="A55" s="31"/>
      <c r="B55" s="44" t="s">
        <v>296</v>
      </c>
      <c r="C55" s="59" t="s">
        <v>295</v>
      </c>
      <c r="D55" s="268"/>
      <c r="E55" s="18"/>
      <c r="F55" s="55">
        <v>1</v>
      </c>
      <c r="G55" s="15">
        <f t="shared" si="30"/>
        <v>0</v>
      </c>
      <c r="H55" s="18"/>
      <c r="I55" s="55">
        <v>1</v>
      </c>
      <c r="J55" s="15">
        <f t="shared" si="31"/>
        <v>0</v>
      </c>
      <c r="K55" s="18"/>
      <c r="L55" s="55">
        <v>1</v>
      </c>
      <c r="M55" s="15">
        <f t="shared" si="32"/>
        <v>0</v>
      </c>
      <c r="N55" s="18"/>
      <c r="O55" s="55">
        <f>SUM(F55,I55,L55)</f>
        <v>3</v>
      </c>
      <c r="P55" s="15">
        <f t="shared" si="33"/>
        <v>0</v>
      </c>
    </row>
    <row r="56" spans="1:16">
      <c r="A56" s="31"/>
      <c r="B56" s="44" t="s">
        <v>297</v>
      </c>
      <c r="C56" s="59" t="s">
        <v>295</v>
      </c>
      <c r="D56" s="268"/>
      <c r="E56" s="18"/>
      <c r="F56" s="55">
        <v>1</v>
      </c>
      <c r="G56" s="15">
        <f t="shared" si="30"/>
        <v>0</v>
      </c>
      <c r="H56" s="18"/>
      <c r="I56" s="55">
        <v>1</v>
      </c>
      <c r="J56" s="15">
        <f t="shared" si="31"/>
        <v>0</v>
      </c>
      <c r="K56" s="18"/>
      <c r="L56" s="55">
        <v>1</v>
      </c>
      <c r="M56" s="15">
        <f t="shared" si="32"/>
        <v>0</v>
      </c>
      <c r="N56" s="18"/>
      <c r="O56" s="55">
        <f>SUM(F56,I56,L56)</f>
        <v>3</v>
      </c>
      <c r="P56" s="15">
        <f t="shared" si="33"/>
        <v>0</v>
      </c>
    </row>
    <row r="57" spans="1:16" ht="81" customHeight="1">
      <c r="A57" s="28" t="s">
        <v>298</v>
      </c>
      <c r="B57" s="43" t="s">
        <v>299</v>
      </c>
      <c r="C57" s="59"/>
      <c r="D57" s="268"/>
      <c r="E57" s="18"/>
      <c r="F57" s="79"/>
      <c r="G57" s="79"/>
      <c r="H57" s="18"/>
      <c r="I57" s="79"/>
      <c r="J57" s="79"/>
      <c r="K57" s="18"/>
      <c r="L57" s="79"/>
      <c r="M57" s="79"/>
      <c r="N57" s="18"/>
      <c r="O57" s="79"/>
      <c r="P57" s="79"/>
    </row>
    <row r="58" spans="1:16" ht="11.25" customHeight="1">
      <c r="A58" s="31"/>
      <c r="B58" s="44" t="s">
        <v>300</v>
      </c>
      <c r="C58" s="59" t="s">
        <v>301</v>
      </c>
      <c r="D58" s="268"/>
      <c r="E58" s="18"/>
      <c r="F58" s="55">
        <v>10</v>
      </c>
      <c r="G58" s="15">
        <f t="shared" ref="G58:G61" si="34">SUM(F58*$D58)</f>
        <v>0</v>
      </c>
      <c r="H58" s="18"/>
      <c r="I58" s="55">
        <v>8</v>
      </c>
      <c r="J58" s="15">
        <f t="shared" ref="J58:J61" si="35">SUM(I58*$D58)</f>
        <v>0</v>
      </c>
      <c r="K58" s="18"/>
      <c r="L58" s="55">
        <v>12</v>
      </c>
      <c r="M58" s="15">
        <f t="shared" ref="M58:M61" si="36">SUM(L58*$D58)</f>
        <v>0</v>
      </c>
      <c r="N58" s="18"/>
      <c r="O58" s="55">
        <f>SUM(F58,I58,L58)</f>
        <v>30</v>
      </c>
      <c r="P58" s="15">
        <f t="shared" ref="P58:P61" si="37">SUM(O58*$D58)</f>
        <v>0</v>
      </c>
    </row>
    <row r="59" spans="1:16" ht="11.25" customHeight="1">
      <c r="A59" s="31"/>
      <c r="B59" s="44" t="s">
        <v>302</v>
      </c>
      <c r="C59" s="59" t="s">
        <v>301</v>
      </c>
      <c r="D59" s="268"/>
      <c r="E59" s="18"/>
      <c r="F59" s="55">
        <v>10</v>
      </c>
      <c r="G59" s="15">
        <f t="shared" si="34"/>
        <v>0</v>
      </c>
      <c r="H59" s="18"/>
      <c r="I59" s="55">
        <v>8</v>
      </c>
      <c r="J59" s="15">
        <f t="shared" si="35"/>
        <v>0</v>
      </c>
      <c r="K59" s="18"/>
      <c r="L59" s="55">
        <v>12</v>
      </c>
      <c r="M59" s="15">
        <f t="shared" si="36"/>
        <v>0</v>
      </c>
      <c r="N59" s="18"/>
      <c r="O59" s="55">
        <f>SUM(F59,I59,L59)</f>
        <v>30</v>
      </c>
      <c r="P59" s="15">
        <f t="shared" si="37"/>
        <v>0</v>
      </c>
    </row>
    <row r="60" spans="1:16">
      <c r="A60" s="31"/>
      <c r="B60" s="44" t="s">
        <v>303</v>
      </c>
      <c r="C60" s="59" t="s">
        <v>301</v>
      </c>
      <c r="D60" s="268"/>
      <c r="E60" s="18"/>
      <c r="F60" s="55">
        <v>10</v>
      </c>
      <c r="G60" s="15">
        <f t="shared" si="34"/>
        <v>0</v>
      </c>
      <c r="H60" s="18"/>
      <c r="I60" s="55">
        <v>8</v>
      </c>
      <c r="J60" s="15">
        <f t="shared" si="35"/>
        <v>0</v>
      </c>
      <c r="K60" s="18"/>
      <c r="L60" s="55">
        <v>12</v>
      </c>
      <c r="M60" s="15">
        <f t="shared" si="36"/>
        <v>0</v>
      </c>
      <c r="N60" s="18"/>
      <c r="O60" s="55">
        <f>SUM(F60,I60,L60)</f>
        <v>30</v>
      </c>
      <c r="P60" s="15">
        <f t="shared" si="37"/>
        <v>0</v>
      </c>
    </row>
    <row r="61" spans="1:16" ht="11.25" customHeight="1">
      <c r="A61" s="31"/>
      <c r="B61" s="44" t="s">
        <v>304</v>
      </c>
      <c r="C61" s="59" t="s">
        <v>301</v>
      </c>
      <c r="D61" s="268"/>
      <c r="E61" s="18"/>
      <c r="F61" s="55">
        <v>10</v>
      </c>
      <c r="G61" s="15">
        <f t="shared" si="34"/>
        <v>0</v>
      </c>
      <c r="H61" s="18"/>
      <c r="I61" s="55">
        <v>8</v>
      </c>
      <c r="J61" s="15">
        <f t="shared" si="35"/>
        <v>0</v>
      </c>
      <c r="K61" s="18"/>
      <c r="L61" s="55">
        <v>12</v>
      </c>
      <c r="M61" s="15">
        <f t="shared" si="36"/>
        <v>0</v>
      </c>
      <c r="N61" s="18"/>
      <c r="O61" s="55">
        <f>SUM(F61,I61,L61)</f>
        <v>30</v>
      </c>
      <c r="P61" s="15">
        <f t="shared" si="37"/>
        <v>0</v>
      </c>
    </row>
    <row r="62" spans="1:16" ht="81" customHeight="1">
      <c r="A62" s="28" t="s">
        <v>305</v>
      </c>
      <c r="B62" s="43" t="s">
        <v>306</v>
      </c>
      <c r="C62" s="59"/>
      <c r="D62" s="268"/>
      <c r="E62" s="18"/>
      <c r="F62" s="79"/>
      <c r="G62" s="79"/>
      <c r="H62" s="18"/>
      <c r="I62" s="79"/>
      <c r="J62" s="79"/>
      <c r="K62" s="18"/>
      <c r="L62" s="79"/>
      <c r="M62" s="79"/>
      <c r="N62" s="18"/>
      <c r="O62" s="79"/>
      <c r="P62" s="79"/>
    </row>
    <row r="63" spans="1:16" s="7" customFormat="1" ht="11.25" customHeight="1">
      <c r="A63" s="210"/>
      <c r="B63" s="202" t="s">
        <v>300</v>
      </c>
      <c r="C63" s="201" t="s">
        <v>301</v>
      </c>
      <c r="D63" s="268"/>
      <c r="E63" s="32"/>
      <c r="F63" s="381">
        <v>840</v>
      </c>
      <c r="G63" s="15">
        <f t="shared" ref="G63:G66" si="38">SUM(F63*$D63)</f>
        <v>0</v>
      </c>
      <c r="H63" s="32"/>
      <c r="I63" s="381">
        <v>1260</v>
      </c>
      <c r="J63" s="15">
        <f t="shared" ref="J63:J66" si="39">SUM(I63*$D63)</f>
        <v>0</v>
      </c>
      <c r="K63" s="32"/>
      <c r="L63" s="381">
        <v>7140</v>
      </c>
      <c r="M63" s="15">
        <f t="shared" ref="M63:M66" si="40">SUM(L63*$D63)</f>
        <v>0</v>
      </c>
      <c r="N63" s="32"/>
      <c r="O63" s="55">
        <f>SUM(F63,I63,L63)</f>
        <v>9240</v>
      </c>
      <c r="P63" s="15">
        <f t="shared" ref="P63:P66" si="41">SUM(O63*$D63)</f>
        <v>0</v>
      </c>
    </row>
    <row r="64" spans="1:16" s="7" customFormat="1" ht="11.25" customHeight="1">
      <c r="A64" s="210"/>
      <c r="B64" s="202" t="s">
        <v>302</v>
      </c>
      <c r="C64" s="201" t="s">
        <v>301</v>
      </c>
      <c r="D64" s="268"/>
      <c r="E64" s="32"/>
      <c r="F64" s="381">
        <v>10</v>
      </c>
      <c r="G64" s="15">
        <f t="shared" si="38"/>
        <v>0</v>
      </c>
      <c r="H64" s="32"/>
      <c r="I64" s="381">
        <v>8</v>
      </c>
      <c r="J64" s="15">
        <f t="shared" si="39"/>
        <v>0</v>
      </c>
      <c r="K64" s="32"/>
      <c r="L64" s="381">
        <v>12</v>
      </c>
      <c r="M64" s="15">
        <f t="shared" si="40"/>
        <v>0</v>
      </c>
      <c r="N64" s="32"/>
      <c r="O64" s="381">
        <f>SUM(F64,I64,L64)</f>
        <v>30</v>
      </c>
      <c r="P64" s="15">
        <f t="shared" si="41"/>
        <v>0</v>
      </c>
    </row>
    <row r="65" spans="1:16" s="7" customFormat="1">
      <c r="A65" s="210"/>
      <c r="B65" s="202" t="s">
        <v>303</v>
      </c>
      <c r="C65" s="201" t="s">
        <v>301</v>
      </c>
      <c r="D65" s="268"/>
      <c r="E65" s="32"/>
      <c r="F65" s="381">
        <v>10</v>
      </c>
      <c r="G65" s="15">
        <f t="shared" si="38"/>
        <v>0</v>
      </c>
      <c r="H65" s="32"/>
      <c r="I65" s="381">
        <v>8</v>
      </c>
      <c r="J65" s="15">
        <f t="shared" si="39"/>
        <v>0</v>
      </c>
      <c r="K65" s="32"/>
      <c r="L65" s="381">
        <v>12</v>
      </c>
      <c r="M65" s="15">
        <f t="shared" si="40"/>
        <v>0</v>
      </c>
      <c r="N65" s="32"/>
      <c r="O65" s="381">
        <f>SUM(F65,I65,L65)</f>
        <v>30</v>
      </c>
      <c r="P65" s="15">
        <f t="shared" si="41"/>
        <v>0</v>
      </c>
    </row>
    <row r="66" spans="1:16" ht="11.25" customHeight="1">
      <c r="A66" s="31"/>
      <c r="B66" s="44" t="s">
        <v>304</v>
      </c>
      <c r="C66" s="59" t="s">
        <v>301</v>
      </c>
      <c r="D66" s="268"/>
      <c r="E66" s="18"/>
      <c r="F66" s="381">
        <v>10</v>
      </c>
      <c r="G66" s="15">
        <f t="shared" si="38"/>
        <v>0</v>
      </c>
      <c r="H66" s="32"/>
      <c r="I66" s="381">
        <v>8</v>
      </c>
      <c r="J66" s="15">
        <f t="shared" si="39"/>
        <v>0</v>
      </c>
      <c r="K66" s="32"/>
      <c r="L66" s="381">
        <v>12</v>
      </c>
      <c r="M66" s="15">
        <f t="shared" si="40"/>
        <v>0</v>
      </c>
      <c r="N66" s="32"/>
      <c r="O66" s="381">
        <f>SUM(F66,I66,L66)</f>
        <v>30</v>
      </c>
      <c r="P66" s="15">
        <f t="shared" si="41"/>
        <v>0</v>
      </c>
    </row>
    <row r="67" spans="1:16" ht="81" customHeight="1">
      <c r="A67" s="28" t="s">
        <v>307</v>
      </c>
      <c r="B67" s="43" t="s">
        <v>308</v>
      </c>
      <c r="C67" s="59"/>
      <c r="D67" s="268"/>
      <c r="E67" s="18"/>
      <c r="F67" s="79"/>
      <c r="G67" s="79"/>
      <c r="H67" s="18"/>
      <c r="I67" s="79"/>
      <c r="J67" s="79"/>
      <c r="K67" s="18"/>
      <c r="L67" s="79"/>
      <c r="M67" s="79"/>
      <c r="N67" s="18"/>
      <c r="O67" s="79"/>
      <c r="P67" s="79"/>
    </row>
    <row r="68" spans="1:16" ht="11.25" customHeight="1">
      <c r="A68" s="31"/>
      <c r="B68" s="44" t="s">
        <v>300</v>
      </c>
      <c r="C68" s="59" t="s">
        <v>301</v>
      </c>
      <c r="D68" s="268"/>
      <c r="E68" s="18"/>
      <c r="F68" s="55">
        <v>10</v>
      </c>
      <c r="G68" s="15">
        <f t="shared" ref="G68:G73" si="42">SUM(F68*$D68)</f>
        <v>0</v>
      </c>
      <c r="H68" s="18"/>
      <c r="I68" s="55">
        <v>8</v>
      </c>
      <c r="J68" s="15">
        <f t="shared" ref="J68:J73" si="43">SUM(I68*$D68)</f>
        <v>0</v>
      </c>
      <c r="K68" s="18"/>
      <c r="L68" s="55">
        <v>12</v>
      </c>
      <c r="M68" s="15">
        <f t="shared" ref="M68:M73" si="44">SUM(L68*$D68)</f>
        <v>0</v>
      </c>
      <c r="N68" s="18"/>
      <c r="O68" s="55">
        <f t="shared" ref="O68:O73" si="45">SUM(F68,I68,L68)</f>
        <v>30</v>
      </c>
      <c r="P68" s="15">
        <f t="shared" ref="P68:P73" si="46">SUM(O68*$D68)</f>
        <v>0</v>
      </c>
    </row>
    <row r="69" spans="1:16" ht="11.25" customHeight="1">
      <c r="A69" s="31"/>
      <c r="B69" s="44" t="s">
        <v>302</v>
      </c>
      <c r="C69" s="59" t="s">
        <v>301</v>
      </c>
      <c r="D69" s="268"/>
      <c r="E69" s="18"/>
      <c r="F69" s="55">
        <v>10</v>
      </c>
      <c r="G69" s="15">
        <f t="shared" si="42"/>
        <v>0</v>
      </c>
      <c r="H69" s="18"/>
      <c r="I69" s="55">
        <v>8</v>
      </c>
      <c r="J69" s="15">
        <f t="shared" si="43"/>
        <v>0</v>
      </c>
      <c r="K69" s="18"/>
      <c r="L69" s="55">
        <v>12</v>
      </c>
      <c r="M69" s="15">
        <f t="shared" si="44"/>
        <v>0</v>
      </c>
      <c r="N69" s="18"/>
      <c r="O69" s="55">
        <f t="shared" si="45"/>
        <v>30</v>
      </c>
      <c r="P69" s="15">
        <f t="shared" si="46"/>
        <v>0</v>
      </c>
    </row>
    <row r="70" spans="1:16">
      <c r="A70" s="31"/>
      <c r="B70" s="44" t="s">
        <v>303</v>
      </c>
      <c r="C70" s="59" t="s">
        <v>301</v>
      </c>
      <c r="D70" s="268"/>
      <c r="E70" s="18"/>
      <c r="F70" s="55">
        <v>10</v>
      </c>
      <c r="G70" s="15">
        <f t="shared" si="42"/>
        <v>0</v>
      </c>
      <c r="H70" s="18"/>
      <c r="I70" s="55">
        <v>8</v>
      </c>
      <c r="J70" s="15">
        <f t="shared" si="43"/>
        <v>0</v>
      </c>
      <c r="K70" s="18"/>
      <c r="L70" s="55">
        <v>12</v>
      </c>
      <c r="M70" s="15">
        <f t="shared" si="44"/>
        <v>0</v>
      </c>
      <c r="N70" s="18"/>
      <c r="O70" s="55">
        <f t="shared" si="45"/>
        <v>30</v>
      </c>
      <c r="P70" s="15">
        <f t="shared" si="46"/>
        <v>0</v>
      </c>
    </row>
    <row r="71" spans="1:16" ht="11.25" customHeight="1">
      <c r="A71" s="31"/>
      <c r="B71" s="44" t="s">
        <v>304</v>
      </c>
      <c r="C71" s="59" t="s">
        <v>301</v>
      </c>
      <c r="D71" s="268"/>
      <c r="E71" s="18"/>
      <c r="F71" s="55">
        <v>10</v>
      </c>
      <c r="G71" s="15">
        <f t="shared" si="42"/>
        <v>0</v>
      </c>
      <c r="H71" s="18"/>
      <c r="I71" s="55">
        <v>8</v>
      </c>
      <c r="J71" s="15">
        <f t="shared" si="43"/>
        <v>0</v>
      </c>
      <c r="K71" s="18"/>
      <c r="L71" s="55">
        <v>12</v>
      </c>
      <c r="M71" s="15">
        <f t="shared" si="44"/>
        <v>0</v>
      </c>
      <c r="N71" s="18"/>
      <c r="O71" s="55">
        <f t="shared" si="45"/>
        <v>30</v>
      </c>
      <c r="P71" s="15">
        <f t="shared" si="46"/>
        <v>0</v>
      </c>
    </row>
    <row r="72" spans="1:16" s="18" customFormat="1" ht="61.5" customHeight="1">
      <c r="A72" s="28" t="s">
        <v>309</v>
      </c>
      <c r="B72" s="65" t="s">
        <v>310</v>
      </c>
      <c r="C72" s="59" t="s">
        <v>311</v>
      </c>
      <c r="D72" s="268"/>
      <c r="F72" s="55">
        <v>1000</v>
      </c>
      <c r="G72" s="15">
        <f t="shared" si="42"/>
        <v>0</v>
      </c>
      <c r="I72" s="55">
        <v>1500</v>
      </c>
      <c r="J72" s="15">
        <f t="shared" si="43"/>
        <v>0</v>
      </c>
      <c r="L72" s="55">
        <v>8500</v>
      </c>
      <c r="M72" s="15">
        <f t="shared" si="44"/>
        <v>0</v>
      </c>
      <c r="O72" s="55">
        <f t="shared" si="45"/>
        <v>11000</v>
      </c>
      <c r="P72" s="15">
        <f t="shared" si="46"/>
        <v>0</v>
      </c>
    </row>
    <row r="73" spans="1:16" s="18" customFormat="1" ht="61.5" customHeight="1">
      <c r="A73" s="28" t="s">
        <v>312</v>
      </c>
      <c r="B73" s="65" t="s">
        <v>313</v>
      </c>
      <c r="C73" s="59" t="s">
        <v>311</v>
      </c>
      <c r="D73" s="268"/>
      <c r="F73" s="55">
        <v>1000</v>
      </c>
      <c r="G73" s="15">
        <f t="shared" si="42"/>
        <v>0</v>
      </c>
      <c r="I73" s="55">
        <v>1500</v>
      </c>
      <c r="J73" s="15">
        <f t="shared" si="43"/>
        <v>0</v>
      </c>
      <c r="L73" s="55">
        <v>8500</v>
      </c>
      <c r="M73" s="15">
        <f t="shared" si="44"/>
        <v>0</v>
      </c>
      <c r="O73" s="55">
        <f t="shared" si="45"/>
        <v>11000</v>
      </c>
      <c r="P73" s="15">
        <f t="shared" si="46"/>
        <v>0</v>
      </c>
    </row>
    <row r="74" spans="1:16" ht="45.75" customHeight="1">
      <c r="A74" s="28" t="s">
        <v>314</v>
      </c>
      <c r="B74" s="65" t="s">
        <v>315</v>
      </c>
      <c r="C74" s="59"/>
      <c r="D74" s="322"/>
      <c r="E74" s="18"/>
      <c r="F74" s="79"/>
      <c r="G74" s="79"/>
      <c r="H74" s="18"/>
      <c r="I74" s="79"/>
      <c r="J74" s="79"/>
      <c r="K74" s="18"/>
      <c r="L74" s="79"/>
      <c r="M74" s="79"/>
      <c r="N74" s="18"/>
      <c r="O74" s="79"/>
      <c r="P74" s="79"/>
    </row>
    <row r="75" spans="1:16" ht="27" customHeight="1">
      <c r="A75" s="28"/>
      <c r="B75" s="65" t="s">
        <v>316</v>
      </c>
      <c r="C75" s="59"/>
      <c r="D75" s="322"/>
      <c r="E75" s="18"/>
      <c r="F75" s="79"/>
      <c r="G75" s="79"/>
      <c r="H75" s="18"/>
      <c r="I75" s="79"/>
      <c r="J75" s="79"/>
      <c r="K75" s="18"/>
      <c r="L75" s="79"/>
      <c r="M75" s="79"/>
      <c r="N75" s="18"/>
      <c r="O75" s="79"/>
      <c r="P75" s="79"/>
    </row>
    <row r="76" spans="1:16" ht="36.950000000000003" customHeight="1">
      <c r="A76" s="28"/>
      <c r="B76" s="65" t="s">
        <v>317</v>
      </c>
      <c r="C76" s="59" t="s">
        <v>318</v>
      </c>
      <c r="D76" s="322"/>
      <c r="E76" s="18"/>
      <c r="F76" s="56">
        <v>48000000</v>
      </c>
      <c r="G76" s="15">
        <f t="shared" ref="G76:G86" si="47">SUM(F76*$D76)</f>
        <v>0</v>
      </c>
      <c r="H76" s="18"/>
      <c r="I76" s="56">
        <v>72000000</v>
      </c>
      <c r="J76" s="15">
        <f t="shared" ref="J76:J86" si="48">SUM(I76*$D76)</f>
        <v>0</v>
      </c>
      <c r="K76" s="18"/>
      <c r="L76" s="56">
        <v>408000000</v>
      </c>
      <c r="M76" s="15">
        <f t="shared" ref="M76:M86" si="49">SUM(L76*$D76)</f>
        <v>0</v>
      </c>
      <c r="N76" s="18"/>
      <c r="O76" s="56">
        <f t="shared" ref="O76:O86" si="50">SUM(F76,I76,L76)</f>
        <v>528000000</v>
      </c>
      <c r="P76" s="15">
        <f t="shared" ref="P76:P86" si="51">SUM(O76*$D76)</f>
        <v>0</v>
      </c>
    </row>
    <row r="77" spans="1:16" ht="36.950000000000003" customHeight="1">
      <c r="A77" s="28"/>
      <c r="B77" s="65" t="s">
        <v>319</v>
      </c>
      <c r="C77" s="59" t="s">
        <v>318</v>
      </c>
      <c r="D77" s="322"/>
      <c r="E77" s="18"/>
      <c r="F77" s="56">
        <v>1000</v>
      </c>
      <c r="G77" s="15">
        <f t="shared" si="47"/>
        <v>0</v>
      </c>
      <c r="H77" s="18"/>
      <c r="I77" s="56">
        <v>750</v>
      </c>
      <c r="J77" s="15">
        <f t="shared" si="48"/>
        <v>0</v>
      </c>
      <c r="K77" s="18"/>
      <c r="L77" s="56">
        <v>1250</v>
      </c>
      <c r="M77" s="15">
        <f t="shared" si="49"/>
        <v>0</v>
      </c>
      <c r="N77" s="18"/>
      <c r="O77" s="56">
        <f t="shared" si="50"/>
        <v>3000</v>
      </c>
      <c r="P77" s="15">
        <f t="shared" si="51"/>
        <v>0</v>
      </c>
    </row>
    <row r="78" spans="1:16" ht="36.950000000000003" customHeight="1">
      <c r="A78" s="28"/>
      <c r="B78" s="65" t="s">
        <v>320</v>
      </c>
      <c r="C78" s="59" t="s">
        <v>318</v>
      </c>
      <c r="D78" s="322"/>
      <c r="E78" s="18"/>
      <c r="F78" s="56">
        <v>1000</v>
      </c>
      <c r="G78" s="15">
        <f t="shared" si="47"/>
        <v>0</v>
      </c>
      <c r="H78" s="18"/>
      <c r="I78" s="56">
        <v>750</v>
      </c>
      <c r="J78" s="15">
        <f t="shared" si="48"/>
        <v>0</v>
      </c>
      <c r="K78" s="18"/>
      <c r="L78" s="56">
        <v>1250</v>
      </c>
      <c r="M78" s="15">
        <f t="shared" si="49"/>
        <v>0</v>
      </c>
      <c r="N78" s="18"/>
      <c r="O78" s="56">
        <f t="shared" si="50"/>
        <v>3000</v>
      </c>
      <c r="P78" s="15">
        <f t="shared" si="51"/>
        <v>0</v>
      </c>
    </row>
    <row r="79" spans="1:16" ht="36.950000000000003" customHeight="1">
      <c r="A79" s="28"/>
      <c r="B79" s="65" t="s">
        <v>321</v>
      </c>
      <c r="C79" s="59" t="s">
        <v>318</v>
      </c>
      <c r="D79" s="322"/>
      <c r="E79" s="18"/>
      <c r="F79" s="56">
        <v>1000</v>
      </c>
      <c r="G79" s="15">
        <f t="shared" si="47"/>
        <v>0</v>
      </c>
      <c r="H79" s="18"/>
      <c r="I79" s="56">
        <v>750</v>
      </c>
      <c r="J79" s="15">
        <f t="shared" si="48"/>
        <v>0</v>
      </c>
      <c r="K79" s="18"/>
      <c r="L79" s="56">
        <v>1250</v>
      </c>
      <c r="M79" s="15">
        <f t="shared" si="49"/>
        <v>0</v>
      </c>
      <c r="N79" s="18"/>
      <c r="O79" s="56">
        <f t="shared" si="50"/>
        <v>3000</v>
      </c>
      <c r="P79" s="15">
        <f t="shared" si="51"/>
        <v>0</v>
      </c>
    </row>
    <row r="80" spans="1:16" ht="36.950000000000003" customHeight="1">
      <c r="A80" s="28"/>
      <c r="B80" s="65" t="s">
        <v>322</v>
      </c>
      <c r="C80" s="59" t="s">
        <v>318</v>
      </c>
      <c r="D80" s="322"/>
      <c r="E80" s="18"/>
      <c r="F80" s="56">
        <v>1000</v>
      </c>
      <c r="G80" s="15">
        <f t="shared" si="47"/>
        <v>0</v>
      </c>
      <c r="H80" s="18"/>
      <c r="I80" s="56">
        <v>750</v>
      </c>
      <c r="J80" s="15">
        <f t="shared" si="48"/>
        <v>0</v>
      </c>
      <c r="K80" s="18"/>
      <c r="L80" s="56">
        <v>1250</v>
      </c>
      <c r="M80" s="15">
        <f t="shared" si="49"/>
        <v>0</v>
      </c>
      <c r="N80" s="18"/>
      <c r="O80" s="56">
        <f t="shared" si="50"/>
        <v>3000</v>
      </c>
      <c r="P80" s="15">
        <f t="shared" si="51"/>
        <v>0</v>
      </c>
    </row>
    <row r="81" spans="1:16" ht="36.950000000000003" customHeight="1">
      <c r="A81" s="28"/>
      <c r="B81" s="65" t="s">
        <v>323</v>
      </c>
      <c r="C81" s="59" t="s">
        <v>318</v>
      </c>
      <c r="D81" s="322"/>
      <c r="E81" s="18"/>
      <c r="F81" s="56">
        <v>1000</v>
      </c>
      <c r="G81" s="15">
        <f t="shared" si="47"/>
        <v>0</v>
      </c>
      <c r="H81" s="18"/>
      <c r="I81" s="56">
        <v>750</v>
      </c>
      <c r="J81" s="15">
        <f t="shared" si="48"/>
        <v>0</v>
      </c>
      <c r="K81" s="18"/>
      <c r="L81" s="56">
        <v>1250</v>
      </c>
      <c r="M81" s="15">
        <f t="shared" si="49"/>
        <v>0</v>
      </c>
      <c r="N81" s="18"/>
      <c r="O81" s="56">
        <f t="shared" si="50"/>
        <v>3000</v>
      </c>
      <c r="P81" s="15">
        <f t="shared" si="51"/>
        <v>0</v>
      </c>
    </row>
    <row r="82" spans="1:16" ht="36.950000000000003" customHeight="1">
      <c r="A82" s="28"/>
      <c r="B82" s="65" t="s">
        <v>324</v>
      </c>
      <c r="C82" s="59" t="s">
        <v>318</v>
      </c>
      <c r="D82" s="322"/>
      <c r="E82" s="18"/>
      <c r="F82" s="56">
        <v>1000</v>
      </c>
      <c r="G82" s="15">
        <f t="shared" si="47"/>
        <v>0</v>
      </c>
      <c r="H82" s="18"/>
      <c r="I82" s="56">
        <v>750</v>
      </c>
      <c r="J82" s="15">
        <f t="shared" si="48"/>
        <v>0</v>
      </c>
      <c r="K82" s="18"/>
      <c r="L82" s="56">
        <v>1250</v>
      </c>
      <c r="M82" s="15">
        <f t="shared" si="49"/>
        <v>0</v>
      </c>
      <c r="N82" s="18"/>
      <c r="O82" s="56">
        <f t="shared" si="50"/>
        <v>3000</v>
      </c>
      <c r="P82" s="15">
        <f t="shared" si="51"/>
        <v>0</v>
      </c>
    </row>
    <row r="83" spans="1:16" ht="36.950000000000003" customHeight="1">
      <c r="A83" s="28"/>
      <c r="B83" s="65" t="s">
        <v>325</v>
      </c>
      <c r="C83" s="59" t="s">
        <v>318</v>
      </c>
      <c r="D83" s="322"/>
      <c r="E83" s="18"/>
      <c r="F83" s="56">
        <v>1000</v>
      </c>
      <c r="G83" s="15">
        <f t="shared" si="47"/>
        <v>0</v>
      </c>
      <c r="H83" s="18"/>
      <c r="I83" s="56">
        <v>750</v>
      </c>
      <c r="J83" s="15">
        <f t="shared" si="48"/>
        <v>0</v>
      </c>
      <c r="K83" s="18"/>
      <c r="L83" s="56">
        <v>1250</v>
      </c>
      <c r="M83" s="15">
        <f t="shared" si="49"/>
        <v>0</v>
      </c>
      <c r="N83" s="18"/>
      <c r="O83" s="56">
        <f t="shared" si="50"/>
        <v>3000</v>
      </c>
      <c r="P83" s="15">
        <f t="shared" si="51"/>
        <v>0</v>
      </c>
    </row>
    <row r="84" spans="1:16" ht="36.950000000000003" customHeight="1">
      <c r="A84" s="28"/>
      <c r="B84" s="65" t="s">
        <v>326</v>
      </c>
      <c r="C84" s="59" t="s">
        <v>318</v>
      </c>
      <c r="D84" s="322"/>
      <c r="E84" s="18"/>
      <c r="F84" s="56">
        <v>1000</v>
      </c>
      <c r="G84" s="15">
        <f t="shared" si="47"/>
        <v>0</v>
      </c>
      <c r="H84" s="18"/>
      <c r="I84" s="56">
        <v>750</v>
      </c>
      <c r="J84" s="15">
        <f t="shared" si="48"/>
        <v>0</v>
      </c>
      <c r="K84" s="18"/>
      <c r="L84" s="56">
        <v>1250</v>
      </c>
      <c r="M84" s="15">
        <f t="shared" si="49"/>
        <v>0</v>
      </c>
      <c r="N84" s="18"/>
      <c r="O84" s="56">
        <f t="shared" si="50"/>
        <v>3000</v>
      </c>
      <c r="P84" s="15">
        <f t="shared" si="51"/>
        <v>0</v>
      </c>
    </row>
    <row r="85" spans="1:16" ht="36.950000000000003" customHeight="1">
      <c r="A85" s="28"/>
      <c r="B85" s="65" t="s">
        <v>327</v>
      </c>
      <c r="C85" s="59" t="s">
        <v>318</v>
      </c>
      <c r="D85" s="322"/>
      <c r="E85" s="18"/>
      <c r="F85" s="56">
        <v>1000</v>
      </c>
      <c r="G85" s="15">
        <f t="shared" si="47"/>
        <v>0</v>
      </c>
      <c r="H85" s="18"/>
      <c r="I85" s="56">
        <v>750</v>
      </c>
      <c r="J85" s="15">
        <f t="shared" si="48"/>
        <v>0</v>
      </c>
      <c r="K85" s="18"/>
      <c r="L85" s="56">
        <v>1250</v>
      </c>
      <c r="M85" s="15">
        <f t="shared" si="49"/>
        <v>0</v>
      </c>
      <c r="N85" s="18"/>
      <c r="O85" s="56">
        <f t="shared" si="50"/>
        <v>3000</v>
      </c>
      <c r="P85" s="15">
        <f t="shared" si="51"/>
        <v>0</v>
      </c>
    </row>
    <row r="86" spans="1:16" ht="36.950000000000003" customHeight="1">
      <c r="A86" s="28"/>
      <c r="B86" s="65" t="s">
        <v>328</v>
      </c>
      <c r="C86" s="59" t="s">
        <v>318</v>
      </c>
      <c r="D86" s="322"/>
      <c r="E86" s="18"/>
      <c r="F86" s="56">
        <v>1000</v>
      </c>
      <c r="G86" s="15">
        <f t="shared" si="47"/>
        <v>0</v>
      </c>
      <c r="H86" s="18"/>
      <c r="I86" s="56">
        <v>750</v>
      </c>
      <c r="J86" s="15">
        <f t="shared" si="48"/>
        <v>0</v>
      </c>
      <c r="K86" s="18"/>
      <c r="L86" s="56">
        <v>1250</v>
      </c>
      <c r="M86" s="15">
        <f t="shared" si="49"/>
        <v>0</v>
      </c>
      <c r="N86" s="18"/>
      <c r="O86" s="56">
        <f t="shared" si="50"/>
        <v>3000</v>
      </c>
      <c r="P86" s="15">
        <f t="shared" si="51"/>
        <v>0</v>
      </c>
    </row>
    <row r="87" spans="1:16" ht="27" customHeight="1">
      <c r="A87" s="28"/>
      <c r="B87" s="65" t="s">
        <v>329</v>
      </c>
      <c r="C87" s="59"/>
      <c r="D87" s="322"/>
      <c r="E87" s="18"/>
      <c r="F87" s="380"/>
      <c r="G87" s="79"/>
      <c r="H87" s="18"/>
      <c r="I87" s="380"/>
      <c r="J87" s="79"/>
      <c r="K87" s="18"/>
      <c r="L87" s="380"/>
      <c r="M87" s="79"/>
      <c r="N87" s="18"/>
      <c r="O87" s="380"/>
      <c r="P87" s="79"/>
    </row>
    <row r="88" spans="1:16" ht="36.950000000000003" customHeight="1">
      <c r="A88" s="28"/>
      <c r="B88" s="65" t="s">
        <v>317</v>
      </c>
      <c r="C88" s="59" t="s">
        <v>318</v>
      </c>
      <c r="D88" s="322"/>
      <c r="E88" s="18"/>
      <c r="F88" s="56">
        <v>1000</v>
      </c>
      <c r="G88" s="15">
        <f t="shared" ref="G88:G98" si="52">SUM(F88*$D88)</f>
        <v>0</v>
      </c>
      <c r="H88" s="18"/>
      <c r="I88" s="56">
        <v>750</v>
      </c>
      <c r="J88" s="15">
        <f t="shared" ref="J88:J98" si="53">SUM(I88*$D88)</f>
        <v>0</v>
      </c>
      <c r="K88" s="18"/>
      <c r="L88" s="56">
        <v>1250</v>
      </c>
      <c r="M88" s="15">
        <f t="shared" ref="M88:M98" si="54">SUM(L88*$D88)</f>
        <v>0</v>
      </c>
      <c r="N88" s="18"/>
      <c r="O88" s="56">
        <f t="shared" ref="O88:O98" si="55">SUM(F88,I88,L88)</f>
        <v>3000</v>
      </c>
      <c r="P88" s="15">
        <f t="shared" ref="P88:P98" si="56">SUM(O88*$D88)</f>
        <v>0</v>
      </c>
    </row>
    <row r="89" spans="1:16" ht="36.950000000000003" customHeight="1">
      <c r="A89" s="28"/>
      <c r="B89" s="65" t="s">
        <v>319</v>
      </c>
      <c r="C89" s="59" t="s">
        <v>318</v>
      </c>
      <c r="D89" s="322"/>
      <c r="E89" s="18"/>
      <c r="F89" s="56">
        <v>1000</v>
      </c>
      <c r="G89" s="15">
        <f t="shared" si="52"/>
        <v>0</v>
      </c>
      <c r="H89" s="18"/>
      <c r="I89" s="56">
        <v>750</v>
      </c>
      <c r="J89" s="15">
        <f t="shared" si="53"/>
        <v>0</v>
      </c>
      <c r="K89" s="18"/>
      <c r="L89" s="56">
        <v>1250</v>
      </c>
      <c r="M89" s="15">
        <f t="shared" si="54"/>
        <v>0</v>
      </c>
      <c r="N89" s="18"/>
      <c r="O89" s="56">
        <f t="shared" si="55"/>
        <v>3000</v>
      </c>
      <c r="P89" s="15">
        <f t="shared" si="56"/>
        <v>0</v>
      </c>
    </row>
    <row r="90" spans="1:16" ht="36.950000000000003" customHeight="1">
      <c r="A90" s="28"/>
      <c r="B90" s="65" t="s">
        <v>320</v>
      </c>
      <c r="C90" s="59" t="s">
        <v>318</v>
      </c>
      <c r="D90" s="322"/>
      <c r="E90" s="18"/>
      <c r="F90" s="56">
        <v>1000</v>
      </c>
      <c r="G90" s="15">
        <f t="shared" si="52"/>
        <v>0</v>
      </c>
      <c r="H90" s="18"/>
      <c r="I90" s="56">
        <v>750</v>
      </c>
      <c r="J90" s="15">
        <f t="shared" si="53"/>
        <v>0</v>
      </c>
      <c r="K90" s="18"/>
      <c r="L90" s="56">
        <v>1250</v>
      </c>
      <c r="M90" s="15">
        <f t="shared" si="54"/>
        <v>0</v>
      </c>
      <c r="N90" s="18"/>
      <c r="O90" s="56">
        <f t="shared" si="55"/>
        <v>3000</v>
      </c>
      <c r="P90" s="15">
        <f t="shared" si="56"/>
        <v>0</v>
      </c>
    </row>
    <row r="91" spans="1:16" ht="36.950000000000003" customHeight="1">
      <c r="A91" s="28"/>
      <c r="B91" s="65" t="s">
        <v>321</v>
      </c>
      <c r="C91" s="59" t="s">
        <v>318</v>
      </c>
      <c r="D91" s="322"/>
      <c r="E91" s="18"/>
      <c r="F91" s="56">
        <v>1000</v>
      </c>
      <c r="G91" s="15">
        <f t="shared" si="52"/>
        <v>0</v>
      </c>
      <c r="H91" s="18"/>
      <c r="I91" s="56">
        <v>750</v>
      </c>
      <c r="J91" s="15">
        <f t="shared" si="53"/>
        <v>0</v>
      </c>
      <c r="K91" s="18"/>
      <c r="L91" s="56">
        <v>1250</v>
      </c>
      <c r="M91" s="15">
        <f t="shared" si="54"/>
        <v>0</v>
      </c>
      <c r="N91" s="18"/>
      <c r="O91" s="56">
        <f t="shared" si="55"/>
        <v>3000</v>
      </c>
      <c r="P91" s="15">
        <f t="shared" si="56"/>
        <v>0</v>
      </c>
    </row>
    <row r="92" spans="1:16" ht="36.950000000000003" customHeight="1">
      <c r="A92" s="28"/>
      <c r="B92" s="65" t="s">
        <v>322</v>
      </c>
      <c r="C92" s="59" t="s">
        <v>318</v>
      </c>
      <c r="D92" s="322"/>
      <c r="E92" s="18"/>
      <c r="F92" s="56">
        <v>1000</v>
      </c>
      <c r="G92" s="15">
        <f t="shared" si="52"/>
        <v>0</v>
      </c>
      <c r="H92" s="18"/>
      <c r="I92" s="56">
        <v>750</v>
      </c>
      <c r="J92" s="15">
        <f t="shared" si="53"/>
        <v>0</v>
      </c>
      <c r="K92" s="18"/>
      <c r="L92" s="56">
        <v>1250</v>
      </c>
      <c r="M92" s="15">
        <f t="shared" si="54"/>
        <v>0</v>
      </c>
      <c r="N92" s="18"/>
      <c r="O92" s="56">
        <f t="shared" si="55"/>
        <v>3000</v>
      </c>
      <c r="P92" s="15">
        <f t="shared" si="56"/>
        <v>0</v>
      </c>
    </row>
    <row r="93" spans="1:16" ht="36.950000000000003" customHeight="1">
      <c r="A93" s="28"/>
      <c r="B93" s="65" t="s">
        <v>323</v>
      </c>
      <c r="C93" s="59" t="s">
        <v>318</v>
      </c>
      <c r="D93" s="322"/>
      <c r="E93" s="18"/>
      <c r="F93" s="56">
        <v>1000</v>
      </c>
      <c r="G93" s="15">
        <f t="shared" si="52"/>
        <v>0</v>
      </c>
      <c r="H93" s="18"/>
      <c r="I93" s="56">
        <v>750</v>
      </c>
      <c r="J93" s="15">
        <f t="shared" si="53"/>
        <v>0</v>
      </c>
      <c r="K93" s="18"/>
      <c r="L93" s="56">
        <v>1250</v>
      </c>
      <c r="M93" s="15">
        <f t="shared" si="54"/>
        <v>0</v>
      </c>
      <c r="N93" s="18"/>
      <c r="O93" s="56">
        <f t="shared" si="55"/>
        <v>3000</v>
      </c>
      <c r="P93" s="15">
        <f t="shared" si="56"/>
        <v>0</v>
      </c>
    </row>
    <row r="94" spans="1:16" ht="36.950000000000003" customHeight="1">
      <c r="A94" s="28"/>
      <c r="B94" s="65" t="s">
        <v>324</v>
      </c>
      <c r="C94" s="59" t="s">
        <v>318</v>
      </c>
      <c r="D94" s="322"/>
      <c r="E94" s="18"/>
      <c r="F94" s="56">
        <v>1000</v>
      </c>
      <c r="G94" s="15">
        <f t="shared" si="52"/>
        <v>0</v>
      </c>
      <c r="H94" s="18"/>
      <c r="I94" s="56">
        <v>750</v>
      </c>
      <c r="J94" s="15">
        <f t="shared" si="53"/>
        <v>0</v>
      </c>
      <c r="K94" s="18"/>
      <c r="L94" s="56">
        <v>1250</v>
      </c>
      <c r="M94" s="15">
        <f t="shared" si="54"/>
        <v>0</v>
      </c>
      <c r="N94" s="18"/>
      <c r="O94" s="56">
        <f t="shared" si="55"/>
        <v>3000</v>
      </c>
      <c r="P94" s="15">
        <f t="shared" si="56"/>
        <v>0</v>
      </c>
    </row>
    <row r="95" spans="1:16" ht="36.950000000000003" customHeight="1">
      <c r="A95" s="28"/>
      <c r="B95" s="65" t="s">
        <v>325</v>
      </c>
      <c r="C95" s="59" t="s">
        <v>318</v>
      </c>
      <c r="D95" s="322"/>
      <c r="E95" s="18"/>
      <c r="F95" s="56">
        <v>1000</v>
      </c>
      <c r="G95" s="15">
        <f t="shared" si="52"/>
        <v>0</v>
      </c>
      <c r="H95" s="18"/>
      <c r="I95" s="56">
        <v>750</v>
      </c>
      <c r="J95" s="15">
        <f t="shared" si="53"/>
        <v>0</v>
      </c>
      <c r="K95" s="18"/>
      <c r="L95" s="56">
        <v>1250</v>
      </c>
      <c r="M95" s="15">
        <f t="shared" si="54"/>
        <v>0</v>
      </c>
      <c r="N95" s="18"/>
      <c r="O95" s="56">
        <f t="shared" si="55"/>
        <v>3000</v>
      </c>
      <c r="P95" s="15">
        <f t="shared" si="56"/>
        <v>0</v>
      </c>
    </row>
    <row r="96" spans="1:16" ht="36.950000000000003" customHeight="1">
      <c r="A96" s="28"/>
      <c r="B96" s="65" t="s">
        <v>326</v>
      </c>
      <c r="C96" s="59" t="s">
        <v>318</v>
      </c>
      <c r="D96" s="322"/>
      <c r="E96" s="18"/>
      <c r="F96" s="56">
        <v>1000</v>
      </c>
      <c r="G96" s="15">
        <f t="shared" si="52"/>
        <v>0</v>
      </c>
      <c r="H96" s="18"/>
      <c r="I96" s="56">
        <v>750</v>
      </c>
      <c r="J96" s="15">
        <f t="shared" si="53"/>
        <v>0</v>
      </c>
      <c r="K96" s="18"/>
      <c r="L96" s="56">
        <v>1250</v>
      </c>
      <c r="M96" s="15">
        <f t="shared" si="54"/>
        <v>0</v>
      </c>
      <c r="N96" s="18"/>
      <c r="O96" s="56">
        <f t="shared" si="55"/>
        <v>3000</v>
      </c>
      <c r="P96" s="15">
        <f t="shared" si="56"/>
        <v>0</v>
      </c>
    </row>
    <row r="97" spans="1:16" ht="36.950000000000003" customHeight="1">
      <c r="A97" s="28"/>
      <c r="B97" s="65" t="s">
        <v>327</v>
      </c>
      <c r="C97" s="59" t="s">
        <v>318</v>
      </c>
      <c r="D97" s="322"/>
      <c r="E97" s="18"/>
      <c r="F97" s="56">
        <v>1000</v>
      </c>
      <c r="G97" s="15">
        <f t="shared" si="52"/>
        <v>0</v>
      </c>
      <c r="H97" s="18"/>
      <c r="I97" s="56">
        <v>750</v>
      </c>
      <c r="J97" s="15">
        <f t="shared" si="53"/>
        <v>0</v>
      </c>
      <c r="K97" s="18"/>
      <c r="L97" s="56">
        <v>1250</v>
      </c>
      <c r="M97" s="15">
        <f t="shared" si="54"/>
        <v>0</v>
      </c>
      <c r="N97" s="18"/>
      <c r="O97" s="56">
        <f t="shared" si="55"/>
        <v>3000</v>
      </c>
      <c r="P97" s="15">
        <f t="shared" si="56"/>
        <v>0</v>
      </c>
    </row>
    <row r="98" spans="1:16" ht="36.950000000000003" customHeight="1">
      <c r="A98" s="28"/>
      <c r="B98" s="65" t="s">
        <v>328</v>
      </c>
      <c r="C98" s="59" t="s">
        <v>318</v>
      </c>
      <c r="D98" s="322"/>
      <c r="E98" s="18"/>
      <c r="F98" s="56">
        <v>1000</v>
      </c>
      <c r="G98" s="15">
        <f t="shared" si="52"/>
        <v>0</v>
      </c>
      <c r="H98" s="18"/>
      <c r="I98" s="56">
        <v>750</v>
      </c>
      <c r="J98" s="15">
        <f t="shared" si="53"/>
        <v>0</v>
      </c>
      <c r="K98" s="18"/>
      <c r="L98" s="56">
        <v>1250</v>
      </c>
      <c r="M98" s="15">
        <f t="shared" si="54"/>
        <v>0</v>
      </c>
      <c r="N98" s="18"/>
      <c r="O98" s="56">
        <f t="shared" si="55"/>
        <v>3000</v>
      </c>
      <c r="P98" s="15">
        <f t="shared" si="56"/>
        <v>0</v>
      </c>
    </row>
    <row r="99" spans="1:16" ht="27" customHeight="1">
      <c r="A99" s="28"/>
      <c r="B99" s="65" t="s">
        <v>330</v>
      </c>
      <c r="C99" s="59"/>
      <c r="D99" s="322"/>
      <c r="E99" s="18"/>
      <c r="F99" s="380"/>
      <c r="G99" s="79"/>
      <c r="H99" s="18"/>
      <c r="I99" s="380"/>
      <c r="J99" s="79"/>
      <c r="K99" s="18"/>
      <c r="L99" s="380"/>
      <c r="M99" s="79"/>
      <c r="N99" s="18"/>
      <c r="O99" s="380"/>
      <c r="P99" s="79"/>
    </row>
    <row r="100" spans="1:16" ht="36.950000000000003" customHeight="1">
      <c r="A100" s="28"/>
      <c r="B100" s="65" t="s">
        <v>317</v>
      </c>
      <c r="C100" s="59" t="s">
        <v>318</v>
      </c>
      <c r="D100" s="322"/>
      <c r="E100" s="18"/>
      <c r="F100" s="56">
        <v>1000</v>
      </c>
      <c r="G100" s="15">
        <f t="shared" ref="G100:G110" si="57">SUM(F100*$D100)</f>
        <v>0</v>
      </c>
      <c r="H100" s="18"/>
      <c r="I100" s="56">
        <v>750</v>
      </c>
      <c r="J100" s="15">
        <f t="shared" ref="J100:J110" si="58">SUM(I100*$D100)</f>
        <v>0</v>
      </c>
      <c r="K100" s="18"/>
      <c r="L100" s="56">
        <v>1250</v>
      </c>
      <c r="M100" s="15">
        <f t="shared" ref="M100:M110" si="59">SUM(L100*$D100)</f>
        <v>0</v>
      </c>
      <c r="N100" s="18"/>
      <c r="O100" s="56">
        <f t="shared" ref="O100:O110" si="60">SUM(F100,I100,L100)</f>
        <v>3000</v>
      </c>
      <c r="P100" s="15">
        <f t="shared" ref="P100:P110" si="61">SUM(O100*$D100)</f>
        <v>0</v>
      </c>
    </row>
    <row r="101" spans="1:16" ht="36.950000000000003" customHeight="1">
      <c r="A101" s="28"/>
      <c r="B101" s="65" t="s">
        <v>319</v>
      </c>
      <c r="C101" s="59" t="s">
        <v>318</v>
      </c>
      <c r="D101" s="322"/>
      <c r="E101" s="18"/>
      <c r="F101" s="56">
        <v>1000</v>
      </c>
      <c r="G101" s="15">
        <f t="shared" si="57"/>
        <v>0</v>
      </c>
      <c r="H101" s="18"/>
      <c r="I101" s="56">
        <v>750</v>
      </c>
      <c r="J101" s="15">
        <f t="shared" si="58"/>
        <v>0</v>
      </c>
      <c r="K101" s="18"/>
      <c r="L101" s="56">
        <v>1250</v>
      </c>
      <c r="M101" s="15">
        <f t="shared" si="59"/>
        <v>0</v>
      </c>
      <c r="N101" s="18"/>
      <c r="O101" s="56">
        <f t="shared" si="60"/>
        <v>3000</v>
      </c>
      <c r="P101" s="15">
        <f t="shared" si="61"/>
        <v>0</v>
      </c>
    </row>
    <row r="102" spans="1:16" ht="36.950000000000003" customHeight="1">
      <c r="A102" s="28"/>
      <c r="B102" s="65" t="s">
        <v>320</v>
      </c>
      <c r="C102" s="59" t="s">
        <v>318</v>
      </c>
      <c r="D102" s="322"/>
      <c r="E102" s="18"/>
      <c r="F102" s="56">
        <v>1000</v>
      </c>
      <c r="G102" s="15">
        <f t="shared" si="57"/>
        <v>0</v>
      </c>
      <c r="H102" s="18"/>
      <c r="I102" s="56">
        <v>750</v>
      </c>
      <c r="J102" s="15">
        <f t="shared" si="58"/>
        <v>0</v>
      </c>
      <c r="K102" s="18"/>
      <c r="L102" s="56">
        <v>1250</v>
      </c>
      <c r="M102" s="15">
        <f t="shared" si="59"/>
        <v>0</v>
      </c>
      <c r="N102" s="18"/>
      <c r="O102" s="56">
        <f t="shared" si="60"/>
        <v>3000</v>
      </c>
      <c r="P102" s="15">
        <f t="shared" si="61"/>
        <v>0</v>
      </c>
    </row>
    <row r="103" spans="1:16" ht="36.950000000000003" customHeight="1">
      <c r="A103" s="28"/>
      <c r="B103" s="65" t="s">
        <v>321</v>
      </c>
      <c r="C103" s="59" t="s">
        <v>318</v>
      </c>
      <c r="D103" s="322"/>
      <c r="E103" s="18"/>
      <c r="F103" s="56">
        <v>1000</v>
      </c>
      <c r="G103" s="15">
        <f t="shared" si="57"/>
        <v>0</v>
      </c>
      <c r="H103" s="18"/>
      <c r="I103" s="56">
        <v>750</v>
      </c>
      <c r="J103" s="15">
        <f t="shared" si="58"/>
        <v>0</v>
      </c>
      <c r="K103" s="18"/>
      <c r="L103" s="56">
        <v>1250</v>
      </c>
      <c r="M103" s="15">
        <f t="shared" si="59"/>
        <v>0</v>
      </c>
      <c r="N103" s="18"/>
      <c r="O103" s="56">
        <f t="shared" si="60"/>
        <v>3000</v>
      </c>
      <c r="P103" s="15">
        <f t="shared" si="61"/>
        <v>0</v>
      </c>
    </row>
    <row r="104" spans="1:16" ht="36.950000000000003" customHeight="1">
      <c r="A104" s="28"/>
      <c r="B104" s="65" t="s">
        <v>322</v>
      </c>
      <c r="C104" s="59" t="s">
        <v>318</v>
      </c>
      <c r="D104" s="322"/>
      <c r="E104" s="18"/>
      <c r="F104" s="56">
        <v>1000</v>
      </c>
      <c r="G104" s="15">
        <f t="shared" si="57"/>
        <v>0</v>
      </c>
      <c r="H104" s="18"/>
      <c r="I104" s="56">
        <v>750</v>
      </c>
      <c r="J104" s="15">
        <f t="shared" si="58"/>
        <v>0</v>
      </c>
      <c r="K104" s="18"/>
      <c r="L104" s="56">
        <v>1250</v>
      </c>
      <c r="M104" s="15">
        <f t="shared" si="59"/>
        <v>0</v>
      </c>
      <c r="N104" s="18"/>
      <c r="O104" s="56">
        <f t="shared" si="60"/>
        <v>3000</v>
      </c>
      <c r="P104" s="15">
        <f t="shared" si="61"/>
        <v>0</v>
      </c>
    </row>
    <row r="105" spans="1:16" ht="36.950000000000003" customHeight="1">
      <c r="A105" s="28"/>
      <c r="B105" s="65" t="s">
        <v>323</v>
      </c>
      <c r="C105" s="59" t="s">
        <v>318</v>
      </c>
      <c r="D105" s="322"/>
      <c r="E105" s="18"/>
      <c r="F105" s="56">
        <v>1000</v>
      </c>
      <c r="G105" s="15">
        <f t="shared" si="57"/>
        <v>0</v>
      </c>
      <c r="H105" s="18"/>
      <c r="I105" s="56">
        <v>750</v>
      </c>
      <c r="J105" s="15">
        <f t="shared" si="58"/>
        <v>0</v>
      </c>
      <c r="K105" s="18"/>
      <c r="L105" s="56">
        <v>1250</v>
      </c>
      <c r="M105" s="15">
        <f t="shared" si="59"/>
        <v>0</v>
      </c>
      <c r="N105" s="18"/>
      <c r="O105" s="56">
        <f t="shared" si="60"/>
        <v>3000</v>
      </c>
      <c r="P105" s="15">
        <f t="shared" si="61"/>
        <v>0</v>
      </c>
    </row>
    <row r="106" spans="1:16" ht="36.950000000000003" customHeight="1">
      <c r="A106" s="28"/>
      <c r="B106" s="65" t="s">
        <v>324</v>
      </c>
      <c r="C106" s="59" t="s">
        <v>318</v>
      </c>
      <c r="D106" s="322"/>
      <c r="E106" s="18"/>
      <c r="F106" s="56">
        <v>1000</v>
      </c>
      <c r="G106" s="15">
        <f t="shared" si="57"/>
        <v>0</v>
      </c>
      <c r="H106" s="18"/>
      <c r="I106" s="56">
        <v>750</v>
      </c>
      <c r="J106" s="15">
        <f t="shared" si="58"/>
        <v>0</v>
      </c>
      <c r="K106" s="18"/>
      <c r="L106" s="56">
        <v>1250</v>
      </c>
      <c r="M106" s="15">
        <f t="shared" si="59"/>
        <v>0</v>
      </c>
      <c r="N106" s="18"/>
      <c r="O106" s="56">
        <f t="shared" si="60"/>
        <v>3000</v>
      </c>
      <c r="P106" s="15">
        <f t="shared" si="61"/>
        <v>0</v>
      </c>
    </row>
    <row r="107" spans="1:16" ht="36.950000000000003" customHeight="1">
      <c r="A107" s="28"/>
      <c r="B107" s="65" t="s">
        <v>325</v>
      </c>
      <c r="C107" s="59" t="s">
        <v>318</v>
      </c>
      <c r="D107" s="322"/>
      <c r="E107" s="18"/>
      <c r="F107" s="56">
        <v>1000</v>
      </c>
      <c r="G107" s="15">
        <f t="shared" si="57"/>
        <v>0</v>
      </c>
      <c r="H107" s="18"/>
      <c r="I107" s="56">
        <v>750</v>
      </c>
      <c r="J107" s="15">
        <f t="shared" si="58"/>
        <v>0</v>
      </c>
      <c r="K107" s="18"/>
      <c r="L107" s="56">
        <v>1250</v>
      </c>
      <c r="M107" s="15">
        <f t="shared" si="59"/>
        <v>0</v>
      </c>
      <c r="N107" s="18"/>
      <c r="O107" s="56">
        <f t="shared" si="60"/>
        <v>3000</v>
      </c>
      <c r="P107" s="15">
        <f t="shared" si="61"/>
        <v>0</v>
      </c>
    </row>
    <row r="108" spans="1:16" ht="36.950000000000003" customHeight="1">
      <c r="A108" s="28"/>
      <c r="B108" s="65" t="s">
        <v>326</v>
      </c>
      <c r="C108" s="59" t="s">
        <v>318</v>
      </c>
      <c r="D108" s="322"/>
      <c r="E108" s="18"/>
      <c r="F108" s="56">
        <v>1000</v>
      </c>
      <c r="G108" s="15">
        <f t="shared" si="57"/>
        <v>0</v>
      </c>
      <c r="H108" s="18"/>
      <c r="I108" s="56">
        <v>750</v>
      </c>
      <c r="J108" s="15">
        <f t="shared" si="58"/>
        <v>0</v>
      </c>
      <c r="K108" s="18"/>
      <c r="L108" s="56">
        <v>1250</v>
      </c>
      <c r="M108" s="15">
        <f t="shared" si="59"/>
        <v>0</v>
      </c>
      <c r="N108" s="18"/>
      <c r="O108" s="56">
        <f t="shared" si="60"/>
        <v>3000</v>
      </c>
      <c r="P108" s="15">
        <f t="shared" si="61"/>
        <v>0</v>
      </c>
    </row>
    <row r="109" spans="1:16" ht="36.950000000000003" customHeight="1">
      <c r="A109" s="28"/>
      <c r="B109" s="65" t="s">
        <v>327</v>
      </c>
      <c r="C109" s="59" t="s">
        <v>318</v>
      </c>
      <c r="D109" s="322"/>
      <c r="E109" s="18"/>
      <c r="F109" s="56">
        <v>1000</v>
      </c>
      <c r="G109" s="15">
        <f t="shared" si="57"/>
        <v>0</v>
      </c>
      <c r="H109" s="18"/>
      <c r="I109" s="56">
        <v>750</v>
      </c>
      <c r="J109" s="15">
        <f t="shared" si="58"/>
        <v>0</v>
      </c>
      <c r="K109" s="18"/>
      <c r="L109" s="56">
        <v>1250</v>
      </c>
      <c r="M109" s="15">
        <f t="shared" si="59"/>
        <v>0</v>
      </c>
      <c r="N109" s="18"/>
      <c r="O109" s="56">
        <f t="shared" si="60"/>
        <v>3000</v>
      </c>
      <c r="P109" s="15">
        <f t="shared" si="61"/>
        <v>0</v>
      </c>
    </row>
    <row r="110" spans="1:16" ht="36.950000000000003" customHeight="1">
      <c r="A110" s="28"/>
      <c r="B110" s="65" t="s">
        <v>328</v>
      </c>
      <c r="C110" s="59" t="s">
        <v>318</v>
      </c>
      <c r="D110" s="322"/>
      <c r="E110" s="18"/>
      <c r="F110" s="56">
        <v>1000</v>
      </c>
      <c r="G110" s="15">
        <f t="shared" si="57"/>
        <v>0</v>
      </c>
      <c r="H110" s="18"/>
      <c r="I110" s="56">
        <v>750</v>
      </c>
      <c r="J110" s="15">
        <f t="shared" si="58"/>
        <v>0</v>
      </c>
      <c r="K110" s="18"/>
      <c r="L110" s="56">
        <v>1250</v>
      </c>
      <c r="M110" s="15">
        <f t="shared" si="59"/>
        <v>0</v>
      </c>
      <c r="N110" s="18"/>
      <c r="O110" s="56">
        <f t="shared" si="60"/>
        <v>3000</v>
      </c>
      <c r="P110" s="15">
        <f t="shared" si="61"/>
        <v>0</v>
      </c>
    </row>
    <row r="111" spans="1:16" ht="27" customHeight="1">
      <c r="A111" s="28"/>
      <c r="B111" s="65" t="s">
        <v>331</v>
      </c>
      <c r="C111" s="59"/>
      <c r="D111" s="322"/>
      <c r="E111" s="18"/>
      <c r="F111" s="380"/>
      <c r="G111" s="79"/>
      <c r="H111" s="18"/>
      <c r="I111" s="380"/>
      <c r="J111" s="79"/>
      <c r="K111" s="18"/>
      <c r="L111" s="380"/>
      <c r="M111" s="79"/>
      <c r="N111" s="18"/>
      <c r="O111" s="380"/>
      <c r="P111" s="79"/>
    </row>
    <row r="112" spans="1:16" ht="36.950000000000003" customHeight="1">
      <c r="A112" s="28"/>
      <c r="B112" s="65" t="s">
        <v>317</v>
      </c>
      <c r="C112" s="59" t="s">
        <v>318</v>
      </c>
      <c r="D112" s="322"/>
      <c r="E112" s="18"/>
      <c r="F112" s="56">
        <v>1000</v>
      </c>
      <c r="G112" s="15">
        <f t="shared" ref="G112:G122" si="62">SUM(F112*$D112)</f>
        <v>0</v>
      </c>
      <c r="H112" s="18"/>
      <c r="I112" s="56">
        <v>750</v>
      </c>
      <c r="J112" s="15">
        <f t="shared" ref="J112:J122" si="63">SUM(I112*$D112)</f>
        <v>0</v>
      </c>
      <c r="K112" s="18"/>
      <c r="L112" s="56">
        <v>1250</v>
      </c>
      <c r="M112" s="15">
        <f t="shared" ref="M112:M122" si="64">SUM(L112*$D112)</f>
        <v>0</v>
      </c>
      <c r="N112" s="18"/>
      <c r="O112" s="56">
        <f t="shared" ref="O112:O122" si="65">SUM(F112,I112,L112)</f>
        <v>3000</v>
      </c>
      <c r="P112" s="15">
        <f t="shared" ref="P112:P122" si="66">SUM(O112*$D112)</f>
        <v>0</v>
      </c>
    </row>
    <row r="113" spans="1:16" ht="36.950000000000003" customHeight="1">
      <c r="A113" s="28"/>
      <c r="B113" s="65" t="s">
        <v>319</v>
      </c>
      <c r="C113" s="59" t="s">
        <v>318</v>
      </c>
      <c r="D113" s="322"/>
      <c r="E113" s="18"/>
      <c r="F113" s="56">
        <v>1000</v>
      </c>
      <c r="G113" s="15">
        <f t="shared" si="62"/>
        <v>0</v>
      </c>
      <c r="H113" s="18"/>
      <c r="I113" s="56">
        <v>750</v>
      </c>
      <c r="J113" s="15">
        <f t="shared" si="63"/>
        <v>0</v>
      </c>
      <c r="K113" s="18"/>
      <c r="L113" s="56">
        <v>1250</v>
      </c>
      <c r="M113" s="15">
        <f t="shared" si="64"/>
        <v>0</v>
      </c>
      <c r="N113" s="18"/>
      <c r="O113" s="56">
        <f t="shared" si="65"/>
        <v>3000</v>
      </c>
      <c r="P113" s="15">
        <f t="shared" si="66"/>
        <v>0</v>
      </c>
    </row>
    <row r="114" spans="1:16" ht="36.950000000000003" customHeight="1">
      <c r="A114" s="28"/>
      <c r="B114" s="65" t="s">
        <v>320</v>
      </c>
      <c r="C114" s="59" t="s">
        <v>318</v>
      </c>
      <c r="D114" s="322"/>
      <c r="E114" s="18"/>
      <c r="F114" s="56">
        <v>1000</v>
      </c>
      <c r="G114" s="15">
        <f t="shared" si="62"/>
        <v>0</v>
      </c>
      <c r="H114" s="18"/>
      <c r="I114" s="56">
        <v>750</v>
      </c>
      <c r="J114" s="15">
        <f t="shared" si="63"/>
        <v>0</v>
      </c>
      <c r="K114" s="18"/>
      <c r="L114" s="56">
        <v>1250</v>
      </c>
      <c r="M114" s="15">
        <f t="shared" si="64"/>
        <v>0</v>
      </c>
      <c r="N114" s="18"/>
      <c r="O114" s="56">
        <f t="shared" si="65"/>
        <v>3000</v>
      </c>
      <c r="P114" s="15">
        <f t="shared" si="66"/>
        <v>0</v>
      </c>
    </row>
    <row r="115" spans="1:16" ht="36.950000000000003" customHeight="1">
      <c r="A115" s="28"/>
      <c r="B115" s="65" t="s">
        <v>321</v>
      </c>
      <c r="C115" s="59" t="s">
        <v>318</v>
      </c>
      <c r="D115" s="322"/>
      <c r="E115" s="18"/>
      <c r="F115" s="56">
        <v>1000</v>
      </c>
      <c r="G115" s="15">
        <f t="shared" si="62"/>
        <v>0</v>
      </c>
      <c r="H115" s="18"/>
      <c r="I115" s="56">
        <v>750</v>
      </c>
      <c r="J115" s="15">
        <f t="shared" si="63"/>
        <v>0</v>
      </c>
      <c r="K115" s="18"/>
      <c r="L115" s="56">
        <v>1250</v>
      </c>
      <c r="M115" s="15">
        <f t="shared" si="64"/>
        <v>0</v>
      </c>
      <c r="N115" s="18"/>
      <c r="O115" s="56">
        <f t="shared" si="65"/>
        <v>3000</v>
      </c>
      <c r="P115" s="15">
        <f t="shared" si="66"/>
        <v>0</v>
      </c>
    </row>
    <row r="116" spans="1:16" ht="36.950000000000003" customHeight="1">
      <c r="A116" s="28"/>
      <c r="B116" s="65" t="s">
        <v>322</v>
      </c>
      <c r="C116" s="59" t="s">
        <v>318</v>
      </c>
      <c r="D116" s="322"/>
      <c r="E116" s="18"/>
      <c r="F116" s="56">
        <v>1000</v>
      </c>
      <c r="G116" s="15">
        <f t="shared" si="62"/>
        <v>0</v>
      </c>
      <c r="H116" s="18"/>
      <c r="I116" s="56">
        <v>750</v>
      </c>
      <c r="J116" s="15">
        <f t="shared" si="63"/>
        <v>0</v>
      </c>
      <c r="K116" s="18"/>
      <c r="L116" s="56">
        <v>1250</v>
      </c>
      <c r="M116" s="15">
        <f t="shared" si="64"/>
        <v>0</v>
      </c>
      <c r="N116" s="18"/>
      <c r="O116" s="56">
        <f t="shared" si="65"/>
        <v>3000</v>
      </c>
      <c r="P116" s="15">
        <f t="shared" si="66"/>
        <v>0</v>
      </c>
    </row>
    <row r="117" spans="1:16" ht="36.950000000000003" customHeight="1">
      <c r="A117" s="28"/>
      <c r="B117" s="65" t="s">
        <v>323</v>
      </c>
      <c r="C117" s="59" t="s">
        <v>318</v>
      </c>
      <c r="D117" s="322"/>
      <c r="E117" s="18"/>
      <c r="F117" s="56">
        <v>1000</v>
      </c>
      <c r="G117" s="15">
        <f t="shared" si="62"/>
        <v>0</v>
      </c>
      <c r="H117" s="18"/>
      <c r="I117" s="56">
        <v>750</v>
      </c>
      <c r="J117" s="15">
        <f t="shared" si="63"/>
        <v>0</v>
      </c>
      <c r="K117" s="18"/>
      <c r="L117" s="56">
        <v>1250</v>
      </c>
      <c r="M117" s="15">
        <f t="shared" si="64"/>
        <v>0</v>
      </c>
      <c r="N117" s="18"/>
      <c r="O117" s="56">
        <f t="shared" si="65"/>
        <v>3000</v>
      </c>
      <c r="P117" s="15">
        <f t="shared" si="66"/>
        <v>0</v>
      </c>
    </row>
    <row r="118" spans="1:16" ht="36.950000000000003" customHeight="1">
      <c r="A118" s="28"/>
      <c r="B118" s="65" t="s">
        <v>324</v>
      </c>
      <c r="C118" s="59" t="s">
        <v>318</v>
      </c>
      <c r="D118" s="322"/>
      <c r="E118" s="18"/>
      <c r="F118" s="56">
        <v>1000</v>
      </c>
      <c r="G118" s="15">
        <f t="shared" si="62"/>
        <v>0</v>
      </c>
      <c r="H118" s="18"/>
      <c r="I118" s="56">
        <v>750</v>
      </c>
      <c r="J118" s="15">
        <f t="shared" si="63"/>
        <v>0</v>
      </c>
      <c r="K118" s="18"/>
      <c r="L118" s="56">
        <v>1250</v>
      </c>
      <c r="M118" s="15">
        <f t="shared" si="64"/>
        <v>0</v>
      </c>
      <c r="N118" s="18"/>
      <c r="O118" s="56">
        <f t="shared" si="65"/>
        <v>3000</v>
      </c>
      <c r="P118" s="15">
        <f t="shared" si="66"/>
        <v>0</v>
      </c>
    </row>
    <row r="119" spans="1:16" ht="36.950000000000003" customHeight="1">
      <c r="A119" s="28"/>
      <c r="B119" s="65" t="s">
        <v>332</v>
      </c>
      <c r="C119" s="59" t="s">
        <v>318</v>
      </c>
      <c r="D119" s="322"/>
      <c r="E119" s="18"/>
      <c r="F119" s="56">
        <v>1000</v>
      </c>
      <c r="G119" s="15">
        <f t="shared" si="62"/>
        <v>0</v>
      </c>
      <c r="H119" s="18"/>
      <c r="I119" s="56">
        <v>750</v>
      </c>
      <c r="J119" s="15">
        <f t="shared" si="63"/>
        <v>0</v>
      </c>
      <c r="K119" s="18"/>
      <c r="L119" s="56">
        <v>1250</v>
      </c>
      <c r="M119" s="15">
        <f t="shared" si="64"/>
        <v>0</v>
      </c>
      <c r="N119" s="18"/>
      <c r="O119" s="56">
        <f t="shared" si="65"/>
        <v>3000</v>
      </c>
      <c r="P119" s="15">
        <f t="shared" si="66"/>
        <v>0</v>
      </c>
    </row>
    <row r="120" spans="1:16" ht="36.950000000000003" customHeight="1">
      <c r="A120" s="28"/>
      <c r="B120" s="65" t="s">
        <v>326</v>
      </c>
      <c r="C120" s="59" t="s">
        <v>318</v>
      </c>
      <c r="D120" s="322"/>
      <c r="E120" s="18"/>
      <c r="F120" s="56">
        <v>1000</v>
      </c>
      <c r="G120" s="15">
        <f t="shared" si="62"/>
        <v>0</v>
      </c>
      <c r="H120" s="18"/>
      <c r="I120" s="56">
        <v>750</v>
      </c>
      <c r="J120" s="15">
        <f t="shared" si="63"/>
        <v>0</v>
      </c>
      <c r="K120" s="18"/>
      <c r="L120" s="56">
        <v>1250</v>
      </c>
      <c r="M120" s="15">
        <f t="shared" si="64"/>
        <v>0</v>
      </c>
      <c r="N120" s="18"/>
      <c r="O120" s="56">
        <f t="shared" si="65"/>
        <v>3000</v>
      </c>
      <c r="P120" s="15">
        <f t="shared" si="66"/>
        <v>0</v>
      </c>
    </row>
    <row r="121" spans="1:16" ht="36.950000000000003" customHeight="1">
      <c r="A121" s="28"/>
      <c r="B121" s="29" t="s">
        <v>327</v>
      </c>
      <c r="C121" s="59" t="s">
        <v>318</v>
      </c>
      <c r="D121" s="322"/>
      <c r="E121" s="18"/>
      <c r="F121" s="56">
        <v>1000</v>
      </c>
      <c r="G121" s="15">
        <f t="shared" si="62"/>
        <v>0</v>
      </c>
      <c r="H121" s="18"/>
      <c r="I121" s="56">
        <v>750</v>
      </c>
      <c r="J121" s="15">
        <f t="shared" si="63"/>
        <v>0</v>
      </c>
      <c r="K121" s="18"/>
      <c r="L121" s="56">
        <v>1250</v>
      </c>
      <c r="M121" s="15">
        <f t="shared" si="64"/>
        <v>0</v>
      </c>
      <c r="N121" s="18"/>
      <c r="O121" s="56">
        <f t="shared" si="65"/>
        <v>3000</v>
      </c>
      <c r="P121" s="15">
        <f t="shared" si="66"/>
        <v>0</v>
      </c>
    </row>
    <row r="122" spans="1:16" ht="36.950000000000003" customHeight="1">
      <c r="A122" s="28"/>
      <c r="B122" s="65" t="s">
        <v>328</v>
      </c>
      <c r="C122" s="59" t="s">
        <v>318</v>
      </c>
      <c r="D122" s="322"/>
      <c r="E122" s="18"/>
      <c r="F122" s="56">
        <v>1000</v>
      </c>
      <c r="G122" s="15">
        <f t="shared" si="62"/>
        <v>0</v>
      </c>
      <c r="H122" s="18"/>
      <c r="I122" s="56">
        <v>750</v>
      </c>
      <c r="J122" s="15">
        <f t="shared" si="63"/>
        <v>0</v>
      </c>
      <c r="K122" s="18"/>
      <c r="L122" s="56">
        <v>1250</v>
      </c>
      <c r="M122" s="15">
        <f t="shared" si="64"/>
        <v>0</v>
      </c>
      <c r="N122" s="18"/>
      <c r="O122" s="56">
        <f t="shared" si="65"/>
        <v>3000</v>
      </c>
      <c r="P122" s="15">
        <f t="shared" si="66"/>
        <v>0</v>
      </c>
    </row>
    <row r="123" spans="1:16" ht="26.25" customHeight="1">
      <c r="A123" s="28"/>
      <c r="B123" s="65" t="s">
        <v>333</v>
      </c>
      <c r="C123" s="59"/>
      <c r="D123" s="322"/>
      <c r="E123" s="18"/>
      <c r="F123" s="56"/>
      <c r="G123" s="15"/>
      <c r="H123" s="18"/>
      <c r="I123" s="56"/>
      <c r="J123" s="15"/>
      <c r="K123" s="18"/>
      <c r="L123" s="56"/>
      <c r="M123" s="15"/>
      <c r="N123" s="18"/>
      <c r="O123" s="56"/>
      <c r="P123" s="15"/>
    </row>
    <row r="124" spans="1:16" ht="36.950000000000003" customHeight="1">
      <c r="A124" s="28"/>
      <c r="B124" s="65" t="s">
        <v>317</v>
      </c>
      <c r="C124" s="59" t="s">
        <v>318</v>
      </c>
      <c r="D124" s="322"/>
      <c r="E124" s="18"/>
      <c r="F124" s="56">
        <v>1000</v>
      </c>
      <c r="G124" s="15">
        <f t="shared" ref="G124:G134" si="67">SUM(F124*$D124)</f>
        <v>0</v>
      </c>
      <c r="H124" s="18"/>
      <c r="I124" s="56">
        <v>750</v>
      </c>
      <c r="J124" s="15">
        <f t="shared" ref="J124:J134" si="68">SUM(I124*$D124)</f>
        <v>0</v>
      </c>
      <c r="K124" s="18"/>
      <c r="L124" s="56">
        <v>1250</v>
      </c>
      <c r="M124" s="15">
        <f t="shared" ref="M124:M134" si="69">SUM(L124*$D124)</f>
        <v>0</v>
      </c>
      <c r="N124" s="18"/>
      <c r="O124" s="56">
        <f t="shared" ref="O124:O134" si="70">SUM(F124,I124,L124)</f>
        <v>3000</v>
      </c>
      <c r="P124" s="15">
        <f t="shared" ref="P124:P134" si="71">SUM(O124*$D124)</f>
        <v>0</v>
      </c>
    </row>
    <row r="125" spans="1:16" ht="36.950000000000003" customHeight="1">
      <c r="A125" s="28"/>
      <c r="B125" s="65" t="s">
        <v>319</v>
      </c>
      <c r="C125" s="59" t="s">
        <v>318</v>
      </c>
      <c r="D125" s="322"/>
      <c r="E125" s="18"/>
      <c r="F125" s="56">
        <v>1000</v>
      </c>
      <c r="G125" s="15">
        <f t="shared" si="67"/>
        <v>0</v>
      </c>
      <c r="H125" s="18"/>
      <c r="I125" s="56">
        <v>750</v>
      </c>
      <c r="J125" s="15">
        <f t="shared" si="68"/>
        <v>0</v>
      </c>
      <c r="K125" s="18"/>
      <c r="L125" s="56">
        <v>1250</v>
      </c>
      <c r="M125" s="15">
        <f t="shared" si="69"/>
        <v>0</v>
      </c>
      <c r="N125" s="18"/>
      <c r="O125" s="56">
        <f t="shared" si="70"/>
        <v>3000</v>
      </c>
      <c r="P125" s="15">
        <f t="shared" si="71"/>
        <v>0</v>
      </c>
    </row>
    <row r="126" spans="1:16" ht="36.950000000000003" customHeight="1">
      <c r="A126" s="28"/>
      <c r="B126" s="65" t="s">
        <v>320</v>
      </c>
      <c r="C126" s="59" t="s">
        <v>318</v>
      </c>
      <c r="D126" s="322"/>
      <c r="E126" s="18"/>
      <c r="F126" s="56">
        <v>1000</v>
      </c>
      <c r="G126" s="15">
        <f t="shared" si="67"/>
        <v>0</v>
      </c>
      <c r="H126" s="18"/>
      <c r="I126" s="56">
        <v>750</v>
      </c>
      <c r="J126" s="15">
        <f t="shared" si="68"/>
        <v>0</v>
      </c>
      <c r="K126" s="18"/>
      <c r="L126" s="56">
        <v>1250</v>
      </c>
      <c r="M126" s="15">
        <f t="shared" si="69"/>
        <v>0</v>
      </c>
      <c r="N126" s="18"/>
      <c r="O126" s="56">
        <f t="shared" si="70"/>
        <v>3000</v>
      </c>
      <c r="P126" s="15">
        <f t="shared" si="71"/>
        <v>0</v>
      </c>
    </row>
    <row r="127" spans="1:16" ht="36.950000000000003" customHeight="1">
      <c r="A127" s="28"/>
      <c r="B127" s="65" t="s">
        <v>321</v>
      </c>
      <c r="C127" s="59" t="s">
        <v>318</v>
      </c>
      <c r="D127" s="322"/>
      <c r="E127" s="18"/>
      <c r="F127" s="56">
        <v>1000</v>
      </c>
      <c r="G127" s="15">
        <f t="shared" si="67"/>
        <v>0</v>
      </c>
      <c r="H127" s="18"/>
      <c r="I127" s="56">
        <v>750</v>
      </c>
      <c r="J127" s="15">
        <f t="shared" si="68"/>
        <v>0</v>
      </c>
      <c r="K127" s="18"/>
      <c r="L127" s="56">
        <v>1250</v>
      </c>
      <c r="M127" s="15">
        <f t="shared" si="69"/>
        <v>0</v>
      </c>
      <c r="N127" s="18"/>
      <c r="O127" s="56">
        <f t="shared" si="70"/>
        <v>3000</v>
      </c>
      <c r="P127" s="15">
        <f t="shared" si="71"/>
        <v>0</v>
      </c>
    </row>
    <row r="128" spans="1:16" ht="36.950000000000003" customHeight="1">
      <c r="A128" s="28"/>
      <c r="B128" s="65" t="s">
        <v>322</v>
      </c>
      <c r="C128" s="59" t="s">
        <v>318</v>
      </c>
      <c r="D128" s="322"/>
      <c r="E128" s="18"/>
      <c r="F128" s="56">
        <v>1000</v>
      </c>
      <c r="G128" s="15">
        <f t="shared" si="67"/>
        <v>0</v>
      </c>
      <c r="H128" s="18"/>
      <c r="I128" s="56">
        <v>750</v>
      </c>
      <c r="J128" s="15">
        <f t="shared" si="68"/>
        <v>0</v>
      </c>
      <c r="K128" s="18"/>
      <c r="L128" s="56">
        <v>1250</v>
      </c>
      <c r="M128" s="15">
        <f t="shared" si="69"/>
        <v>0</v>
      </c>
      <c r="N128" s="18"/>
      <c r="O128" s="56">
        <f t="shared" si="70"/>
        <v>3000</v>
      </c>
      <c r="P128" s="15">
        <f t="shared" si="71"/>
        <v>0</v>
      </c>
    </row>
    <row r="129" spans="1:16" ht="36.950000000000003" customHeight="1">
      <c r="A129" s="28"/>
      <c r="B129" s="65" t="s">
        <v>323</v>
      </c>
      <c r="C129" s="59" t="s">
        <v>318</v>
      </c>
      <c r="D129" s="322"/>
      <c r="E129" s="18"/>
      <c r="F129" s="56">
        <v>1000</v>
      </c>
      <c r="G129" s="15">
        <f t="shared" si="67"/>
        <v>0</v>
      </c>
      <c r="H129" s="18"/>
      <c r="I129" s="56">
        <v>750</v>
      </c>
      <c r="J129" s="15">
        <f t="shared" si="68"/>
        <v>0</v>
      </c>
      <c r="K129" s="18"/>
      <c r="L129" s="56">
        <v>1250</v>
      </c>
      <c r="M129" s="15">
        <f t="shared" si="69"/>
        <v>0</v>
      </c>
      <c r="N129" s="18"/>
      <c r="O129" s="56">
        <f t="shared" si="70"/>
        <v>3000</v>
      </c>
      <c r="P129" s="15">
        <f t="shared" si="71"/>
        <v>0</v>
      </c>
    </row>
    <row r="130" spans="1:16" ht="36.950000000000003" customHeight="1">
      <c r="A130" s="28"/>
      <c r="B130" s="65" t="s">
        <v>324</v>
      </c>
      <c r="C130" s="59" t="s">
        <v>318</v>
      </c>
      <c r="D130" s="322"/>
      <c r="E130" s="18"/>
      <c r="F130" s="56">
        <v>1000</v>
      </c>
      <c r="G130" s="15">
        <f t="shared" si="67"/>
        <v>0</v>
      </c>
      <c r="H130" s="18"/>
      <c r="I130" s="56">
        <v>750</v>
      </c>
      <c r="J130" s="15">
        <f t="shared" si="68"/>
        <v>0</v>
      </c>
      <c r="K130" s="18"/>
      <c r="L130" s="56">
        <v>1250</v>
      </c>
      <c r="M130" s="15">
        <f t="shared" si="69"/>
        <v>0</v>
      </c>
      <c r="N130" s="18"/>
      <c r="O130" s="56">
        <f t="shared" si="70"/>
        <v>3000</v>
      </c>
      <c r="P130" s="15">
        <f t="shared" si="71"/>
        <v>0</v>
      </c>
    </row>
    <row r="131" spans="1:16" ht="36.950000000000003" customHeight="1">
      <c r="A131" s="28"/>
      <c r="B131" s="65" t="s">
        <v>325</v>
      </c>
      <c r="C131" s="59" t="s">
        <v>318</v>
      </c>
      <c r="D131" s="322"/>
      <c r="E131" s="18"/>
      <c r="F131" s="56">
        <v>1000</v>
      </c>
      <c r="G131" s="15">
        <f t="shared" si="67"/>
        <v>0</v>
      </c>
      <c r="H131" s="18"/>
      <c r="I131" s="56">
        <v>750</v>
      </c>
      <c r="J131" s="15">
        <f t="shared" si="68"/>
        <v>0</v>
      </c>
      <c r="K131" s="18"/>
      <c r="L131" s="56">
        <v>1250</v>
      </c>
      <c r="M131" s="15">
        <f t="shared" si="69"/>
        <v>0</v>
      </c>
      <c r="N131" s="18"/>
      <c r="O131" s="56">
        <f t="shared" si="70"/>
        <v>3000</v>
      </c>
      <c r="P131" s="15">
        <f t="shared" si="71"/>
        <v>0</v>
      </c>
    </row>
    <row r="132" spans="1:16" ht="36.950000000000003" customHeight="1">
      <c r="A132" s="28"/>
      <c r="B132" s="65" t="s">
        <v>326</v>
      </c>
      <c r="C132" s="59" t="s">
        <v>318</v>
      </c>
      <c r="D132" s="322"/>
      <c r="E132" s="18"/>
      <c r="F132" s="56">
        <v>1000</v>
      </c>
      <c r="G132" s="15">
        <f t="shared" si="67"/>
        <v>0</v>
      </c>
      <c r="H132" s="18"/>
      <c r="I132" s="56">
        <v>750</v>
      </c>
      <c r="J132" s="15">
        <f t="shared" si="68"/>
        <v>0</v>
      </c>
      <c r="K132" s="18"/>
      <c r="L132" s="56">
        <v>1250</v>
      </c>
      <c r="M132" s="15">
        <f t="shared" si="69"/>
        <v>0</v>
      </c>
      <c r="N132" s="18"/>
      <c r="O132" s="56">
        <f t="shared" si="70"/>
        <v>3000</v>
      </c>
      <c r="P132" s="15">
        <f t="shared" si="71"/>
        <v>0</v>
      </c>
    </row>
    <row r="133" spans="1:16" ht="36.950000000000003" customHeight="1">
      <c r="A133" s="28"/>
      <c r="B133" s="65" t="s">
        <v>327</v>
      </c>
      <c r="C133" s="59" t="s">
        <v>318</v>
      </c>
      <c r="D133" s="322"/>
      <c r="E133" s="18"/>
      <c r="F133" s="56">
        <v>1000</v>
      </c>
      <c r="G133" s="15">
        <f t="shared" si="67"/>
        <v>0</v>
      </c>
      <c r="H133" s="18"/>
      <c r="I133" s="56">
        <v>750</v>
      </c>
      <c r="J133" s="15">
        <f t="shared" si="68"/>
        <v>0</v>
      </c>
      <c r="K133" s="18"/>
      <c r="L133" s="56">
        <v>1250</v>
      </c>
      <c r="M133" s="15">
        <f t="shared" si="69"/>
        <v>0</v>
      </c>
      <c r="N133" s="18"/>
      <c r="O133" s="56">
        <f t="shared" si="70"/>
        <v>3000</v>
      </c>
      <c r="P133" s="15">
        <f t="shared" si="71"/>
        <v>0</v>
      </c>
    </row>
    <row r="134" spans="1:16" ht="36.950000000000003" customHeight="1">
      <c r="A134" s="28"/>
      <c r="B134" s="65" t="s">
        <v>328</v>
      </c>
      <c r="C134" s="59" t="s">
        <v>318</v>
      </c>
      <c r="D134" s="322"/>
      <c r="E134" s="18"/>
      <c r="F134" s="56">
        <v>1000</v>
      </c>
      <c r="G134" s="15">
        <f t="shared" si="67"/>
        <v>0</v>
      </c>
      <c r="H134" s="18"/>
      <c r="I134" s="56">
        <v>750</v>
      </c>
      <c r="J134" s="15">
        <f t="shared" si="68"/>
        <v>0</v>
      </c>
      <c r="K134" s="18"/>
      <c r="L134" s="56">
        <v>1250</v>
      </c>
      <c r="M134" s="15">
        <f t="shared" si="69"/>
        <v>0</v>
      </c>
      <c r="N134" s="18"/>
      <c r="O134" s="56">
        <f t="shared" si="70"/>
        <v>3000</v>
      </c>
      <c r="P134" s="15">
        <f t="shared" si="71"/>
        <v>0</v>
      </c>
    </row>
    <row r="135" spans="1:16" ht="27" customHeight="1">
      <c r="A135" s="28"/>
      <c r="B135" s="65" t="s">
        <v>334</v>
      </c>
      <c r="C135" s="59"/>
      <c r="D135" s="322"/>
      <c r="E135" s="18"/>
      <c r="F135" s="380"/>
      <c r="G135" s="79"/>
      <c r="H135" s="18"/>
      <c r="I135" s="380"/>
      <c r="J135" s="79"/>
      <c r="K135" s="18"/>
      <c r="L135" s="380"/>
      <c r="M135" s="79"/>
      <c r="N135" s="18"/>
      <c r="O135" s="380"/>
      <c r="P135" s="79"/>
    </row>
    <row r="136" spans="1:16" ht="36.950000000000003" customHeight="1">
      <c r="A136" s="28"/>
      <c r="B136" s="65" t="s">
        <v>317</v>
      </c>
      <c r="C136" s="59" t="s">
        <v>318</v>
      </c>
      <c r="D136" s="322"/>
      <c r="E136" s="18"/>
      <c r="F136" s="56">
        <v>1000</v>
      </c>
      <c r="G136" s="15">
        <f t="shared" ref="G136:G146" si="72">SUM(F136*$D136)</f>
        <v>0</v>
      </c>
      <c r="H136" s="18"/>
      <c r="I136" s="56">
        <v>750</v>
      </c>
      <c r="J136" s="15">
        <f t="shared" ref="J136:J146" si="73">SUM(I136*$D136)</f>
        <v>0</v>
      </c>
      <c r="K136" s="18"/>
      <c r="L136" s="56">
        <v>1250</v>
      </c>
      <c r="M136" s="15">
        <f t="shared" ref="M136:M146" si="74">SUM(L136*$D136)</f>
        <v>0</v>
      </c>
      <c r="N136" s="18"/>
      <c r="O136" s="56">
        <f t="shared" ref="O136:O146" si="75">SUM(F136,I136,L136)</f>
        <v>3000</v>
      </c>
      <c r="P136" s="15">
        <f t="shared" ref="P136:P146" si="76">SUM(O136*$D136)</f>
        <v>0</v>
      </c>
    </row>
    <row r="137" spans="1:16" ht="36.950000000000003" customHeight="1">
      <c r="A137" s="28"/>
      <c r="B137" s="65" t="s">
        <v>319</v>
      </c>
      <c r="C137" s="59" t="s">
        <v>318</v>
      </c>
      <c r="D137" s="322"/>
      <c r="E137" s="18"/>
      <c r="F137" s="56">
        <v>1000</v>
      </c>
      <c r="G137" s="15">
        <f t="shared" si="72"/>
        <v>0</v>
      </c>
      <c r="H137" s="18"/>
      <c r="I137" s="56">
        <v>750</v>
      </c>
      <c r="J137" s="15">
        <f t="shared" si="73"/>
        <v>0</v>
      </c>
      <c r="K137" s="18"/>
      <c r="L137" s="56">
        <v>1250</v>
      </c>
      <c r="M137" s="15">
        <f t="shared" si="74"/>
        <v>0</v>
      </c>
      <c r="N137" s="18"/>
      <c r="O137" s="56">
        <f t="shared" si="75"/>
        <v>3000</v>
      </c>
      <c r="P137" s="15">
        <f t="shared" si="76"/>
        <v>0</v>
      </c>
    </row>
    <row r="138" spans="1:16" ht="36.950000000000003" customHeight="1">
      <c r="A138" s="28"/>
      <c r="B138" s="65" t="s">
        <v>320</v>
      </c>
      <c r="C138" s="59" t="s">
        <v>318</v>
      </c>
      <c r="D138" s="322"/>
      <c r="E138" s="18"/>
      <c r="F138" s="56">
        <v>1000</v>
      </c>
      <c r="G138" s="15">
        <f t="shared" si="72"/>
        <v>0</v>
      </c>
      <c r="H138" s="18"/>
      <c r="I138" s="56">
        <v>750</v>
      </c>
      <c r="J138" s="15">
        <f t="shared" si="73"/>
        <v>0</v>
      </c>
      <c r="K138" s="18"/>
      <c r="L138" s="56">
        <v>1250</v>
      </c>
      <c r="M138" s="15">
        <f t="shared" si="74"/>
        <v>0</v>
      </c>
      <c r="N138" s="18"/>
      <c r="O138" s="56">
        <f t="shared" si="75"/>
        <v>3000</v>
      </c>
      <c r="P138" s="15">
        <f t="shared" si="76"/>
        <v>0</v>
      </c>
    </row>
    <row r="139" spans="1:16" ht="36.950000000000003" customHeight="1">
      <c r="A139" s="28"/>
      <c r="B139" s="65" t="s">
        <v>321</v>
      </c>
      <c r="C139" s="59" t="s">
        <v>318</v>
      </c>
      <c r="D139" s="322"/>
      <c r="E139" s="18"/>
      <c r="F139" s="56">
        <v>1000</v>
      </c>
      <c r="G139" s="15">
        <f t="shared" si="72"/>
        <v>0</v>
      </c>
      <c r="H139" s="18"/>
      <c r="I139" s="56">
        <v>750</v>
      </c>
      <c r="J139" s="15">
        <f t="shared" si="73"/>
        <v>0</v>
      </c>
      <c r="K139" s="18"/>
      <c r="L139" s="56">
        <v>1250</v>
      </c>
      <c r="M139" s="15">
        <f t="shared" si="74"/>
        <v>0</v>
      </c>
      <c r="N139" s="18"/>
      <c r="O139" s="56">
        <f t="shared" si="75"/>
        <v>3000</v>
      </c>
      <c r="P139" s="15">
        <f t="shared" si="76"/>
        <v>0</v>
      </c>
    </row>
    <row r="140" spans="1:16" ht="36.950000000000003" customHeight="1">
      <c r="A140" s="28"/>
      <c r="B140" s="65" t="s">
        <v>322</v>
      </c>
      <c r="C140" s="59" t="s">
        <v>318</v>
      </c>
      <c r="D140" s="322"/>
      <c r="E140" s="18"/>
      <c r="F140" s="56">
        <v>1000</v>
      </c>
      <c r="G140" s="15">
        <f t="shared" si="72"/>
        <v>0</v>
      </c>
      <c r="H140" s="18"/>
      <c r="I140" s="56">
        <v>750</v>
      </c>
      <c r="J140" s="15">
        <f t="shared" si="73"/>
        <v>0</v>
      </c>
      <c r="K140" s="18"/>
      <c r="L140" s="56">
        <v>1250</v>
      </c>
      <c r="M140" s="15">
        <f t="shared" si="74"/>
        <v>0</v>
      </c>
      <c r="N140" s="18"/>
      <c r="O140" s="56">
        <f t="shared" si="75"/>
        <v>3000</v>
      </c>
      <c r="P140" s="15">
        <f t="shared" si="76"/>
        <v>0</v>
      </c>
    </row>
    <row r="141" spans="1:16" ht="36.950000000000003" customHeight="1">
      <c r="A141" s="28"/>
      <c r="B141" s="65" t="s">
        <v>323</v>
      </c>
      <c r="C141" s="59" t="s">
        <v>318</v>
      </c>
      <c r="D141" s="322"/>
      <c r="E141" s="18"/>
      <c r="F141" s="56">
        <v>1000</v>
      </c>
      <c r="G141" s="15">
        <f t="shared" si="72"/>
        <v>0</v>
      </c>
      <c r="H141" s="18"/>
      <c r="I141" s="56">
        <v>750</v>
      </c>
      <c r="J141" s="15">
        <f t="shared" si="73"/>
        <v>0</v>
      </c>
      <c r="K141" s="18"/>
      <c r="L141" s="56">
        <v>1250</v>
      </c>
      <c r="M141" s="15">
        <f t="shared" si="74"/>
        <v>0</v>
      </c>
      <c r="N141" s="18"/>
      <c r="O141" s="56">
        <f t="shared" si="75"/>
        <v>3000</v>
      </c>
      <c r="P141" s="15">
        <f t="shared" si="76"/>
        <v>0</v>
      </c>
    </row>
    <row r="142" spans="1:16" ht="36.950000000000003" customHeight="1">
      <c r="A142" s="28"/>
      <c r="B142" s="65" t="s">
        <v>324</v>
      </c>
      <c r="C142" s="59" t="s">
        <v>318</v>
      </c>
      <c r="D142" s="322"/>
      <c r="E142" s="18"/>
      <c r="F142" s="56">
        <v>1000</v>
      </c>
      <c r="G142" s="15">
        <f t="shared" si="72"/>
        <v>0</v>
      </c>
      <c r="H142" s="18"/>
      <c r="I142" s="56">
        <v>750</v>
      </c>
      <c r="J142" s="15">
        <f t="shared" si="73"/>
        <v>0</v>
      </c>
      <c r="K142" s="18"/>
      <c r="L142" s="56">
        <v>1250</v>
      </c>
      <c r="M142" s="15">
        <f t="shared" si="74"/>
        <v>0</v>
      </c>
      <c r="N142" s="18"/>
      <c r="O142" s="56">
        <f t="shared" si="75"/>
        <v>3000</v>
      </c>
      <c r="P142" s="15">
        <f t="shared" si="76"/>
        <v>0</v>
      </c>
    </row>
    <row r="143" spans="1:16" ht="36.950000000000003" customHeight="1">
      <c r="A143" s="28"/>
      <c r="B143" s="65" t="s">
        <v>325</v>
      </c>
      <c r="C143" s="59" t="s">
        <v>318</v>
      </c>
      <c r="D143" s="322"/>
      <c r="E143" s="18"/>
      <c r="F143" s="56">
        <v>1000</v>
      </c>
      <c r="G143" s="15">
        <f t="shared" si="72"/>
        <v>0</v>
      </c>
      <c r="H143" s="18"/>
      <c r="I143" s="56">
        <v>750</v>
      </c>
      <c r="J143" s="15">
        <f t="shared" si="73"/>
        <v>0</v>
      </c>
      <c r="K143" s="18"/>
      <c r="L143" s="56">
        <v>1250</v>
      </c>
      <c r="M143" s="15">
        <f t="shared" si="74"/>
        <v>0</v>
      </c>
      <c r="N143" s="18"/>
      <c r="O143" s="56">
        <f t="shared" si="75"/>
        <v>3000</v>
      </c>
      <c r="P143" s="15">
        <f t="shared" si="76"/>
        <v>0</v>
      </c>
    </row>
    <row r="144" spans="1:16" ht="36.950000000000003" customHeight="1">
      <c r="A144" s="28"/>
      <c r="B144" s="65" t="s">
        <v>326</v>
      </c>
      <c r="C144" s="59" t="s">
        <v>318</v>
      </c>
      <c r="D144" s="322"/>
      <c r="E144" s="18"/>
      <c r="F144" s="56">
        <v>1000</v>
      </c>
      <c r="G144" s="15">
        <f t="shared" si="72"/>
        <v>0</v>
      </c>
      <c r="H144" s="18"/>
      <c r="I144" s="56">
        <v>750</v>
      </c>
      <c r="J144" s="15">
        <f t="shared" si="73"/>
        <v>0</v>
      </c>
      <c r="K144" s="18"/>
      <c r="L144" s="56">
        <v>1250</v>
      </c>
      <c r="M144" s="15">
        <f t="shared" si="74"/>
        <v>0</v>
      </c>
      <c r="N144" s="18"/>
      <c r="O144" s="56">
        <f t="shared" si="75"/>
        <v>3000</v>
      </c>
      <c r="P144" s="15">
        <f t="shared" si="76"/>
        <v>0</v>
      </c>
    </row>
    <row r="145" spans="1:16" ht="36.950000000000003" customHeight="1">
      <c r="A145" s="28"/>
      <c r="B145" s="65" t="s">
        <v>327</v>
      </c>
      <c r="C145" s="59" t="s">
        <v>318</v>
      </c>
      <c r="D145" s="322"/>
      <c r="E145" s="18"/>
      <c r="F145" s="56">
        <v>1000</v>
      </c>
      <c r="G145" s="15">
        <f t="shared" si="72"/>
        <v>0</v>
      </c>
      <c r="H145" s="18"/>
      <c r="I145" s="56">
        <v>750</v>
      </c>
      <c r="J145" s="15">
        <f t="shared" si="73"/>
        <v>0</v>
      </c>
      <c r="K145" s="18"/>
      <c r="L145" s="56">
        <v>1250</v>
      </c>
      <c r="M145" s="15">
        <f t="shared" si="74"/>
        <v>0</v>
      </c>
      <c r="N145" s="18"/>
      <c r="O145" s="56">
        <f t="shared" si="75"/>
        <v>3000</v>
      </c>
      <c r="P145" s="15">
        <f t="shared" si="76"/>
        <v>0</v>
      </c>
    </row>
    <row r="146" spans="1:16" ht="36.950000000000003" customHeight="1">
      <c r="A146" s="28"/>
      <c r="B146" s="65" t="s">
        <v>328</v>
      </c>
      <c r="C146" s="59" t="s">
        <v>318</v>
      </c>
      <c r="D146" s="322"/>
      <c r="E146" s="18"/>
      <c r="F146" s="56">
        <v>1000</v>
      </c>
      <c r="G146" s="15">
        <f t="shared" si="72"/>
        <v>0</v>
      </c>
      <c r="H146" s="18"/>
      <c r="I146" s="56">
        <v>750</v>
      </c>
      <c r="J146" s="15">
        <f t="shared" si="73"/>
        <v>0</v>
      </c>
      <c r="K146" s="18"/>
      <c r="L146" s="56">
        <v>1250</v>
      </c>
      <c r="M146" s="15">
        <f t="shared" si="74"/>
        <v>0</v>
      </c>
      <c r="N146" s="18"/>
      <c r="O146" s="56">
        <f t="shared" si="75"/>
        <v>3000</v>
      </c>
      <c r="P146" s="15">
        <f t="shared" si="76"/>
        <v>0</v>
      </c>
    </row>
    <row r="147" spans="1:16" ht="28.5" customHeight="1">
      <c r="A147" s="28"/>
      <c r="B147" s="65" t="s">
        <v>335</v>
      </c>
      <c r="C147" s="59"/>
      <c r="D147" s="322"/>
      <c r="E147" s="18"/>
      <c r="F147" s="380"/>
      <c r="G147" s="79"/>
      <c r="H147" s="18"/>
      <c r="I147" s="380"/>
      <c r="J147" s="79"/>
      <c r="K147" s="18"/>
      <c r="L147" s="380"/>
      <c r="M147" s="79"/>
      <c r="N147" s="18"/>
      <c r="O147" s="380"/>
      <c r="P147" s="79"/>
    </row>
    <row r="148" spans="1:16" ht="36.950000000000003" customHeight="1">
      <c r="A148" s="28"/>
      <c r="B148" s="65" t="s">
        <v>317</v>
      </c>
      <c r="C148" s="59" t="s">
        <v>318</v>
      </c>
      <c r="D148" s="322"/>
      <c r="E148" s="18"/>
      <c r="F148" s="56">
        <v>1000</v>
      </c>
      <c r="G148" s="15">
        <f t="shared" ref="G148:G158" si="77">SUM(F148*$D148)</f>
        <v>0</v>
      </c>
      <c r="H148" s="18"/>
      <c r="I148" s="56">
        <v>750</v>
      </c>
      <c r="J148" s="15">
        <f t="shared" ref="J148:J158" si="78">SUM(I148*$D148)</f>
        <v>0</v>
      </c>
      <c r="K148" s="18"/>
      <c r="L148" s="56">
        <v>1250</v>
      </c>
      <c r="M148" s="15">
        <f t="shared" ref="M148:M158" si="79">SUM(L148*$D148)</f>
        <v>0</v>
      </c>
      <c r="N148" s="18"/>
      <c r="O148" s="56">
        <f t="shared" ref="O148:O158" si="80">SUM(F148,I148,L148)</f>
        <v>3000</v>
      </c>
      <c r="P148" s="15">
        <f t="shared" ref="P148:P158" si="81">SUM(O148*$D148)</f>
        <v>0</v>
      </c>
    </row>
    <row r="149" spans="1:16" ht="36.950000000000003" customHeight="1">
      <c r="A149" s="28"/>
      <c r="B149" s="65" t="s">
        <v>319</v>
      </c>
      <c r="C149" s="59" t="s">
        <v>318</v>
      </c>
      <c r="D149" s="322"/>
      <c r="E149" s="18"/>
      <c r="F149" s="56">
        <v>1000</v>
      </c>
      <c r="G149" s="15">
        <f t="shared" si="77"/>
        <v>0</v>
      </c>
      <c r="H149" s="18"/>
      <c r="I149" s="56">
        <v>750</v>
      </c>
      <c r="J149" s="15">
        <f t="shared" si="78"/>
        <v>0</v>
      </c>
      <c r="K149" s="18"/>
      <c r="L149" s="56">
        <v>1250</v>
      </c>
      <c r="M149" s="15">
        <f t="shared" si="79"/>
        <v>0</v>
      </c>
      <c r="N149" s="18"/>
      <c r="O149" s="56">
        <f t="shared" si="80"/>
        <v>3000</v>
      </c>
      <c r="P149" s="15">
        <f t="shared" si="81"/>
        <v>0</v>
      </c>
    </row>
    <row r="150" spans="1:16" ht="36.950000000000003" customHeight="1">
      <c r="A150" s="28"/>
      <c r="B150" s="65" t="s">
        <v>320</v>
      </c>
      <c r="C150" s="59" t="s">
        <v>318</v>
      </c>
      <c r="D150" s="322"/>
      <c r="E150" s="18"/>
      <c r="F150" s="56">
        <v>1000</v>
      </c>
      <c r="G150" s="15">
        <f t="shared" si="77"/>
        <v>0</v>
      </c>
      <c r="H150" s="18"/>
      <c r="I150" s="56">
        <v>750</v>
      </c>
      <c r="J150" s="15">
        <f t="shared" si="78"/>
        <v>0</v>
      </c>
      <c r="K150" s="18"/>
      <c r="L150" s="56">
        <v>1250</v>
      </c>
      <c r="M150" s="15">
        <f t="shared" si="79"/>
        <v>0</v>
      </c>
      <c r="N150" s="18"/>
      <c r="O150" s="56">
        <f t="shared" si="80"/>
        <v>3000</v>
      </c>
      <c r="P150" s="15">
        <f t="shared" si="81"/>
        <v>0</v>
      </c>
    </row>
    <row r="151" spans="1:16" ht="36.950000000000003" customHeight="1">
      <c r="A151" s="28"/>
      <c r="B151" s="65" t="s">
        <v>321</v>
      </c>
      <c r="C151" s="59" t="s">
        <v>318</v>
      </c>
      <c r="D151" s="322"/>
      <c r="E151" s="18"/>
      <c r="F151" s="56">
        <v>1000</v>
      </c>
      <c r="G151" s="15">
        <f t="shared" si="77"/>
        <v>0</v>
      </c>
      <c r="H151" s="18"/>
      <c r="I151" s="56">
        <v>750</v>
      </c>
      <c r="J151" s="15">
        <f t="shared" si="78"/>
        <v>0</v>
      </c>
      <c r="K151" s="18"/>
      <c r="L151" s="56">
        <v>1250</v>
      </c>
      <c r="M151" s="15">
        <f t="shared" si="79"/>
        <v>0</v>
      </c>
      <c r="N151" s="18"/>
      <c r="O151" s="56">
        <f t="shared" si="80"/>
        <v>3000</v>
      </c>
      <c r="P151" s="15">
        <f t="shared" si="81"/>
        <v>0</v>
      </c>
    </row>
    <row r="152" spans="1:16" ht="36.950000000000003" customHeight="1">
      <c r="A152" s="28"/>
      <c r="B152" s="65" t="s">
        <v>322</v>
      </c>
      <c r="C152" s="59" t="s">
        <v>318</v>
      </c>
      <c r="D152" s="322"/>
      <c r="E152" s="18"/>
      <c r="F152" s="56">
        <v>1000</v>
      </c>
      <c r="G152" s="15">
        <f t="shared" si="77"/>
        <v>0</v>
      </c>
      <c r="H152" s="18"/>
      <c r="I152" s="56">
        <v>750</v>
      </c>
      <c r="J152" s="15">
        <f t="shared" si="78"/>
        <v>0</v>
      </c>
      <c r="K152" s="18"/>
      <c r="L152" s="56">
        <v>1250</v>
      </c>
      <c r="M152" s="15">
        <f t="shared" si="79"/>
        <v>0</v>
      </c>
      <c r="N152" s="18"/>
      <c r="O152" s="56">
        <f t="shared" si="80"/>
        <v>3000</v>
      </c>
      <c r="P152" s="15">
        <f t="shared" si="81"/>
        <v>0</v>
      </c>
    </row>
    <row r="153" spans="1:16" ht="36.950000000000003" customHeight="1">
      <c r="A153" s="28"/>
      <c r="B153" s="65" t="s">
        <v>323</v>
      </c>
      <c r="C153" s="59" t="s">
        <v>318</v>
      </c>
      <c r="D153" s="322"/>
      <c r="E153" s="18"/>
      <c r="F153" s="56">
        <v>1000</v>
      </c>
      <c r="G153" s="15">
        <f t="shared" si="77"/>
        <v>0</v>
      </c>
      <c r="H153" s="18"/>
      <c r="I153" s="56">
        <v>750</v>
      </c>
      <c r="J153" s="15">
        <f t="shared" si="78"/>
        <v>0</v>
      </c>
      <c r="K153" s="18"/>
      <c r="L153" s="56">
        <v>1250</v>
      </c>
      <c r="M153" s="15">
        <f t="shared" si="79"/>
        <v>0</v>
      </c>
      <c r="N153" s="18"/>
      <c r="O153" s="56">
        <f t="shared" si="80"/>
        <v>3000</v>
      </c>
      <c r="P153" s="15">
        <f t="shared" si="81"/>
        <v>0</v>
      </c>
    </row>
    <row r="154" spans="1:16" ht="36.950000000000003" customHeight="1">
      <c r="A154" s="28"/>
      <c r="B154" s="65" t="s">
        <v>324</v>
      </c>
      <c r="C154" s="59" t="s">
        <v>318</v>
      </c>
      <c r="D154" s="322"/>
      <c r="E154" s="18"/>
      <c r="F154" s="56">
        <v>1000</v>
      </c>
      <c r="G154" s="15">
        <f t="shared" si="77"/>
        <v>0</v>
      </c>
      <c r="H154" s="18"/>
      <c r="I154" s="56">
        <v>750</v>
      </c>
      <c r="J154" s="15">
        <f t="shared" si="78"/>
        <v>0</v>
      </c>
      <c r="K154" s="18"/>
      <c r="L154" s="56">
        <v>1250</v>
      </c>
      <c r="M154" s="15">
        <f t="shared" si="79"/>
        <v>0</v>
      </c>
      <c r="N154" s="18"/>
      <c r="O154" s="56">
        <f t="shared" si="80"/>
        <v>3000</v>
      </c>
      <c r="P154" s="15">
        <f t="shared" si="81"/>
        <v>0</v>
      </c>
    </row>
    <row r="155" spans="1:16" ht="36.950000000000003" customHeight="1">
      <c r="A155" s="28"/>
      <c r="B155" s="65" t="s">
        <v>332</v>
      </c>
      <c r="C155" s="59" t="s">
        <v>318</v>
      </c>
      <c r="D155" s="322"/>
      <c r="E155" s="18"/>
      <c r="F155" s="56">
        <v>1000</v>
      </c>
      <c r="G155" s="15">
        <f t="shared" si="77"/>
        <v>0</v>
      </c>
      <c r="H155" s="18"/>
      <c r="I155" s="56">
        <v>750</v>
      </c>
      <c r="J155" s="15">
        <f t="shared" si="78"/>
        <v>0</v>
      </c>
      <c r="K155" s="18"/>
      <c r="L155" s="56">
        <v>1250</v>
      </c>
      <c r="M155" s="15">
        <f t="shared" si="79"/>
        <v>0</v>
      </c>
      <c r="N155" s="18"/>
      <c r="O155" s="56">
        <f t="shared" si="80"/>
        <v>3000</v>
      </c>
      <c r="P155" s="15">
        <f t="shared" si="81"/>
        <v>0</v>
      </c>
    </row>
    <row r="156" spans="1:16" ht="36.950000000000003" customHeight="1">
      <c r="A156" s="28"/>
      <c r="B156" s="65" t="s">
        <v>326</v>
      </c>
      <c r="C156" s="59" t="s">
        <v>318</v>
      </c>
      <c r="D156" s="322"/>
      <c r="E156" s="18"/>
      <c r="F156" s="56">
        <v>1000</v>
      </c>
      <c r="G156" s="15">
        <f t="shared" si="77"/>
        <v>0</v>
      </c>
      <c r="H156" s="18"/>
      <c r="I156" s="56">
        <v>750</v>
      </c>
      <c r="J156" s="15">
        <f t="shared" si="78"/>
        <v>0</v>
      </c>
      <c r="K156" s="18"/>
      <c r="L156" s="56">
        <v>1250</v>
      </c>
      <c r="M156" s="15">
        <f t="shared" si="79"/>
        <v>0</v>
      </c>
      <c r="N156" s="18"/>
      <c r="O156" s="56">
        <f t="shared" si="80"/>
        <v>3000</v>
      </c>
      <c r="P156" s="15">
        <f t="shared" si="81"/>
        <v>0</v>
      </c>
    </row>
    <row r="157" spans="1:16" ht="36.950000000000003" customHeight="1">
      <c r="A157" s="28"/>
      <c r="B157" s="65" t="s">
        <v>327</v>
      </c>
      <c r="C157" s="59" t="s">
        <v>318</v>
      </c>
      <c r="D157" s="322"/>
      <c r="E157" s="18"/>
      <c r="F157" s="56">
        <v>1000</v>
      </c>
      <c r="G157" s="15">
        <f t="shared" si="77"/>
        <v>0</v>
      </c>
      <c r="H157" s="18"/>
      <c r="I157" s="56">
        <v>750</v>
      </c>
      <c r="J157" s="15">
        <f t="shared" si="78"/>
        <v>0</v>
      </c>
      <c r="K157" s="18"/>
      <c r="L157" s="56">
        <v>1250</v>
      </c>
      <c r="M157" s="15">
        <f t="shared" si="79"/>
        <v>0</v>
      </c>
      <c r="N157" s="18"/>
      <c r="O157" s="56">
        <f t="shared" si="80"/>
        <v>3000</v>
      </c>
      <c r="P157" s="15">
        <f t="shared" si="81"/>
        <v>0</v>
      </c>
    </row>
    <row r="158" spans="1:16" ht="36.950000000000003" customHeight="1">
      <c r="A158" s="28"/>
      <c r="B158" s="65" t="s">
        <v>328</v>
      </c>
      <c r="C158" s="59" t="s">
        <v>318</v>
      </c>
      <c r="D158" s="322"/>
      <c r="E158" s="18"/>
      <c r="F158" s="56">
        <v>1000</v>
      </c>
      <c r="G158" s="15">
        <f t="shared" si="77"/>
        <v>0</v>
      </c>
      <c r="H158" s="18"/>
      <c r="I158" s="56">
        <v>750</v>
      </c>
      <c r="J158" s="15">
        <f t="shared" si="78"/>
        <v>0</v>
      </c>
      <c r="K158" s="18"/>
      <c r="L158" s="56">
        <v>1250</v>
      </c>
      <c r="M158" s="15">
        <f t="shared" si="79"/>
        <v>0</v>
      </c>
      <c r="N158" s="18"/>
      <c r="O158" s="56">
        <f t="shared" si="80"/>
        <v>3000</v>
      </c>
      <c r="P158" s="15">
        <f t="shared" si="81"/>
        <v>0</v>
      </c>
    </row>
    <row r="159" spans="1:16" ht="12" customHeight="1">
      <c r="A159" s="31"/>
      <c r="B159" s="44"/>
      <c r="C159" s="59"/>
      <c r="D159" s="322"/>
      <c r="E159" s="18"/>
      <c r="F159" s="56"/>
      <c r="G159" s="15"/>
      <c r="H159" s="18"/>
      <c r="I159" s="56"/>
      <c r="J159" s="15"/>
      <c r="K159" s="18"/>
      <c r="L159" s="56"/>
      <c r="M159" s="15"/>
      <c r="N159" s="18"/>
      <c r="O159" s="56"/>
      <c r="P159" s="15"/>
    </row>
    <row r="160" spans="1:16" ht="12" customHeight="1" thickBot="1">
      <c r="A160" s="77"/>
      <c r="B160" s="90"/>
      <c r="C160" s="82"/>
      <c r="D160" s="323"/>
      <c r="E160" s="18"/>
      <c r="F160" s="56"/>
      <c r="G160" s="15"/>
      <c r="H160" s="18"/>
      <c r="I160" s="56"/>
      <c r="J160" s="15"/>
      <c r="K160" s="18"/>
      <c r="L160" s="56"/>
      <c r="M160" s="15"/>
      <c r="N160" s="18"/>
      <c r="O160" s="56"/>
      <c r="P160" s="15"/>
    </row>
    <row r="161" spans="1:16" ht="27" customHeight="1" thickBot="1">
      <c r="A161" s="348" t="s">
        <v>336</v>
      </c>
      <c r="B161" s="347"/>
      <c r="C161" s="347"/>
      <c r="D161" s="349"/>
      <c r="F161" s="60"/>
      <c r="G161" s="63">
        <f>SUM(G5:G160)</f>
        <v>0</v>
      </c>
      <c r="I161" s="382"/>
      <c r="J161" s="63">
        <f>SUM(J5:J160)</f>
        <v>0</v>
      </c>
      <c r="L161" s="382"/>
      <c r="M161" s="63">
        <f>SUM(M5:M160)</f>
        <v>0</v>
      </c>
      <c r="O161" s="382"/>
      <c r="P161" s="63">
        <f>SUM(P5:P160)</f>
        <v>0</v>
      </c>
    </row>
  </sheetData>
  <sheetProtection selectLockedCells="1"/>
  <mergeCells count="8">
    <mergeCell ref="A161:D161"/>
    <mergeCell ref="O2:P2"/>
    <mergeCell ref="I2:J2"/>
    <mergeCell ref="F2:G2"/>
    <mergeCell ref="L2:M2"/>
    <mergeCell ref="A2:A3"/>
    <mergeCell ref="B2:B3"/>
    <mergeCell ref="C2:C3"/>
  </mergeCells>
  <printOptions gridLines="1"/>
  <pageMargins left="0.70866141732283505" right="0.70866141732283505" top="0.74803149606299202" bottom="0.74803149606299202" header="0.118110236220472" footer="0.118110236220472"/>
  <pageSetup paperSize="9" scale="55" fitToHeight="20" orientation="landscape" cellComments="asDisplayed" r:id="rId1"/>
  <headerFooter alignWithMargins="0">
    <oddHeader>&amp;C&amp;"Arial Narrow,Bold"&amp;8SOUTH AFRICAN NATIONAL ROADS AGENCY SOC LIMITED
SANRAL X.002-184-2023/1
PROCUREMENT OF THE OPERATIONS AND MAINTENANCE OF THE OPEN ROAD TOLLING SYSTEM IN THE GAUTENG PROVINCE, SOUTH AFRICA AND THE NATIONAL TRANSACTION CLEARING HOUSE</oddHeader>
    <oddFooter>&amp;L&amp;"Arial Narrow,Bold"&amp;8Page &amp;P of  &amp;N - &amp;A
PART C2.2.2 PART B - CONTRACT: SCHEDULE OF PAYMENTS - OPS&amp;R&amp;"Arial Narrow,Bold"&amp;8
_________________________________________________
Tenderer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2D9119D38B2D48AB3A6525B8913CEA" ma:contentTypeVersion="11" ma:contentTypeDescription="Create a new document." ma:contentTypeScope="" ma:versionID="a3f9a0f61cf1068ec0c93a1b6a18e28e">
  <xsd:schema xmlns:xsd="http://www.w3.org/2001/XMLSchema" xmlns:xs="http://www.w3.org/2001/XMLSchema" xmlns:p="http://schemas.microsoft.com/office/2006/metadata/properties" xmlns:ns2="94bd5113-cebb-4925-83e5-0374d2821dcc" xmlns:ns3="f94c00eb-cc21-4653-8a28-f8603aa0f5c2" targetNamespace="http://schemas.microsoft.com/office/2006/metadata/properties" ma:root="true" ma:fieldsID="91544f45001c92a91b818bef558ebb72" ns2:_="" ns3:_="">
    <xsd:import namespace="94bd5113-cebb-4925-83e5-0374d2821dcc"/>
    <xsd:import namespace="f94c00eb-cc21-4653-8a28-f8603aa0f5c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bd5113-cebb-4925-83e5-0374d2821d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4c00eb-cc21-4653-8a28-f8603aa0f5c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DE2F9B-9CAB-4549-8009-F7A9F5658F50}"/>
</file>

<file path=customXml/itemProps2.xml><?xml version="1.0" encoding="utf-8"?>
<ds:datastoreItem xmlns:ds="http://schemas.openxmlformats.org/officeDocument/2006/customXml" ds:itemID="{1ED32E9F-6172-435C-9E37-FC638D66509D}"/>
</file>

<file path=customXml/itemProps3.xml><?xml version="1.0" encoding="utf-8"?>
<ds:datastoreItem xmlns:ds="http://schemas.openxmlformats.org/officeDocument/2006/customXml" ds:itemID="{2CA58586-7D77-4503-95F4-C91DCDD2AA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Gillingham</dc:creator>
  <cp:keywords/>
  <dc:description/>
  <cp:lastModifiedBy>Manjula Reddy (NR)</cp:lastModifiedBy>
  <cp:revision/>
  <dcterms:created xsi:type="dcterms:W3CDTF">2015-07-20T09:36:58Z</dcterms:created>
  <dcterms:modified xsi:type="dcterms:W3CDTF">2022-07-25T07:27:03Z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0x010100ED2D9119D38B2D48AB3A6525B8913CEA</vt:lpwstr>
  </property>
</Properties>
</file>