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0136417\OneDrive - Transnet\PROJECTS\LAPTOPS LEASING\RFP ISSUING DOCUMENTS\"/>
    </mc:Choice>
  </mc:AlternateContent>
  <bookViews>
    <workbookView xWindow="-108" yWindow="-108" windowWidth="19416" windowHeight="10416" tabRatio="853" activeTab="2"/>
  </bookViews>
  <sheets>
    <sheet name="Instructions" sheetId="5" r:id="rId1"/>
    <sheet name="Summary sheet " sheetId="6" r:id="rId2"/>
    <sheet name="Leasing Pricing" sheetId="15" r:id="rId3"/>
    <sheet name="Upgrade Options" sheetId="7" r:id="rId4"/>
    <sheet name="Pricing Assumptions" sheetId="12" r:id="rId5"/>
  </sheets>
  <definedNames>
    <definedName name="_xlnm.Print_Area" localSheetId="2">'Leasing Pricing'!$A$1:$Q$20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11" i="6" l="1"/>
  <c r="L18" i="15" l="1"/>
  <c r="N16" i="15"/>
  <c r="N18" i="15" s="1"/>
  <c r="M16" i="15"/>
  <c r="M18" i="15" s="1"/>
  <c r="L16" i="15"/>
  <c r="B16" i="15"/>
  <c r="I15" i="15"/>
  <c r="I16" i="15" s="1"/>
  <c r="H15" i="15"/>
  <c r="H16" i="15" s="1"/>
  <c r="F15" i="15"/>
  <c r="G15" i="15" s="1"/>
  <c r="H14" i="15"/>
  <c r="G14" i="15"/>
  <c r="F14" i="15"/>
  <c r="H13" i="15"/>
  <c r="G13" i="15"/>
  <c r="F13" i="15"/>
  <c r="I13" i="15" s="1"/>
  <c r="N10" i="15"/>
  <c r="M10" i="15"/>
  <c r="L10" i="15"/>
  <c r="B10" i="15"/>
  <c r="B18" i="15" s="1"/>
  <c r="F9" i="15"/>
  <c r="G9" i="15" s="1"/>
  <c r="F8" i="15"/>
  <c r="F7" i="15"/>
  <c r="I7" i="15" s="1"/>
  <c r="F6" i="15"/>
  <c r="I6" i="15" s="1"/>
  <c r="A3" i="15"/>
  <c r="I9" i="15" l="1"/>
  <c r="H9" i="15"/>
  <c r="J9" i="15" s="1"/>
  <c r="H7" i="15"/>
  <c r="G7" i="15"/>
  <c r="H6" i="15"/>
  <c r="G6" i="15"/>
  <c r="G16" i="15"/>
  <c r="J15" i="15"/>
  <c r="J16" i="15" s="1"/>
  <c r="J13" i="15"/>
  <c r="J14" i="15" s="1"/>
  <c r="I14" i="15"/>
  <c r="G8" i="15"/>
  <c r="J6" i="15" l="1"/>
  <c r="J7" i="15"/>
  <c r="F10" i="15"/>
  <c r="G10" i="15"/>
  <c r="G18" i="15" s="1"/>
  <c r="H8" i="15"/>
  <c r="I8" i="15" s="1"/>
  <c r="I10" i="15" s="1"/>
  <c r="I18" i="15" s="1"/>
  <c r="B4" i="12"/>
  <c r="J8" i="15" l="1"/>
  <c r="J10" i="15" s="1"/>
  <c r="J18" i="15" s="1"/>
  <c r="H10" i="15"/>
  <c r="H18" i="15" s="1"/>
  <c r="A4" i="7" l="1"/>
  <c r="F63" i="7"/>
  <c r="F60" i="7"/>
  <c r="F10" i="7"/>
  <c r="F73" i="7" l="1"/>
  <c r="F72" i="7"/>
  <c r="F71" i="7"/>
  <c r="F70" i="7"/>
  <c r="F69" i="7"/>
  <c r="F68" i="7"/>
  <c r="F67" i="7"/>
  <c r="F66" i="7"/>
  <c r="F64" i="7"/>
  <c r="F62" i="7"/>
  <c r="F61" i="7"/>
  <c r="F59" i="7"/>
  <c r="F58" i="7"/>
  <c r="F56" i="7"/>
  <c r="F55" i="7"/>
  <c r="F54" i="7"/>
  <c r="F53" i="7"/>
  <c r="F51" i="7"/>
  <c r="F50" i="7"/>
  <c r="F49" i="7"/>
  <c r="F48" i="7"/>
  <c r="F47" i="7"/>
  <c r="F46" i="7"/>
  <c r="F45" i="7"/>
  <c r="F43" i="7"/>
  <c r="F42" i="7"/>
  <c r="F41" i="7"/>
  <c r="F40" i="7"/>
  <c r="F39" i="7"/>
  <c r="F38" i="7"/>
  <c r="F37" i="7"/>
  <c r="F36" i="7"/>
  <c r="F35" i="7"/>
  <c r="F34" i="7"/>
  <c r="F33" i="7"/>
  <c r="F32" i="7"/>
  <c r="F31" i="7"/>
  <c r="F28" i="7"/>
  <c r="F27" i="7"/>
  <c r="F26" i="7"/>
  <c r="F25" i="7"/>
  <c r="F24" i="7"/>
  <c r="F22" i="7"/>
  <c r="F21" i="7"/>
  <c r="F20" i="7"/>
  <c r="F19" i="7"/>
  <c r="F18" i="7"/>
  <c r="F17" i="7"/>
  <c r="F16" i="7"/>
  <c r="F15" i="7"/>
  <c r="F14" i="7"/>
  <c r="F13" i="7"/>
  <c r="F12" i="7"/>
  <c r="F11" i="7"/>
  <c r="F74" i="7" l="1"/>
  <c r="F9" i="6"/>
  <c r="F29" i="7"/>
  <c r="F76" i="7" l="1"/>
  <c r="E9" i="6"/>
  <c r="B3" i="6" l="1"/>
</calcChain>
</file>

<file path=xl/sharedStrings.xml><?xml version="1.0" encoding="utf-8"?>
<sst xmlns="http://schemas.openxmlformats.org/spreadsheetml/2006/main" count="196" uniqueCount="158">
  <si>
    <t>Total</t>
  </si>
  <si>
    <t>Desktops</t>
  </si>
  <si>
    <t>Standard Laptop</t>
  </si>
  <si>
    <t>Executive laptop (Non Touch)</t>
  </si>
  <si>
    <t>Executive laptop (Touch)</t>
  </si>
  <si>
    <t>Grand Total (Laptops and Desktops)</t>
  </si>
  <si>
    <t>Laptop Devices</t>
  </si>
  <si>
    <t>Desktop Devices</t>
  </si>
  <si>
    <t>Instructions for completing this Pricing Workbook</t>
  </si>
  <si>
    <t xml:space="preserve">Click links for </t>
  </si>
  <si>
    <t>Transnet Ltd SOC</t>
  </si>
  <si>
    <t>Pricing Assumptions</t>
  </si>
  <si>
    <t>Bidder Name</t>
  </si>
  <si>
    <t>All the Rand Values must be filled in as per the pricing workbook to 2 decimal places</t>
  </si>
  <si>
    <t>All pricing is to be inclusive of Value Added Tax (VAT @ 15%)</t>
  </si>
  <si>
    <t>Validity of Pricing must be for One Hundred and Eighty (180) days</t>
  </si>
  <si>
    <t>1.</t>
  </si>
  <si>
    <r>
      <t xml:space="preserve">This MS Excel Workbook contains a series of separate spreadsheets designed to provide a robust understanding of the costing model.  It is </t>
    </r>
    <r>
      <rPr>
        <b/>
        <i/>
        <sz val="10"/>
        <color indexed="10"/>
        <rFont val="Tahoma"/>
        <family val="2"/>
      </rPr>
      <t>ESSENTIAL</t>
    </r>
    <r>
      <rPr>
        <sz val="10"/>
        <rFont val="Tahoma"/>
        <family val="2"/>
      </rPr>
      <t xml:space="preserve"> that this model be used in the pricing response.  </t>
    </r>
  </si>
  <si>
    <t>2.</t>
  </si>
  <si>
    <t xml:space="preserve">The descriptions and Instructions/context for each spreadsheet, as well as convenient one-click navigation of the workbook are detailed below under the heading of "Pricing Workbook Tab Instructions" .
</t>
  </si>
  <si>
    <t>3.</t>
  </si>
  <si>
    <t>Provide a statement in your "Pricing Assumptions" regarding your methodology for charging for that element (i.e., not applicable, charged on T&amp;M basis, etc.).</t>
  </si>
  <si>
    <t>4.</t>
  </si>
  <si>
    <r>
      <t xml:space="preserve">The worksheets in this Pricing Template are protected to minimize the risk of compromising the integrity of the workbook structure and formulas. As such, the editable cells within each worksheet are indicated in green highlight as shown </t>
    </r>
    <r>
      <rPr>
        <b/>
        <sz val="10"/>
        <color indexed="10"/>
        <rFont val="Tahoma"/>
        <family val="2"/>
      </rPr>
      <t>=================================&gt;</t>
    </r>
  </si>
  <si>
    <t>This cell is Editable</t>
  </si>
  <si>
    <t>5.</t>
  </si>
  <si>
    <t>Bidders must provide details pertaining to the assumptions, expectations, any and all exclusions from requirements and/or performance parameters you have used as the basis for your pricing.</t>
  </si>
  <si>
    <t>6.</t>
  </si>
  <si>
    <t xml:space="preserve">7. </t>
  </si>
  <si>
    <t>The bidders are required to complete all the "green" blocks with numeric South African Rand values (inclusive of VAT), no other wording or blank spaces will be accepted in the pricing workbook. Failure to do so will result in disqualification.</t>
  </si>
  <si>
    <t xml:space="preserve">Pricing Workbook Tab Instructions </t>
  </si>
  <si>
    <t>Workbook Tab</t>
  </si>
  <si>
    <t>Description &amp; Instructions</t>
  </si>
  <si>
    <t>Bidders shall clearly identify and explain all of the assumptions they have made upon which their pricing is predicated. Respondents shall also state if any charge is subject to special conditions, and clearly specify those conditions and quantify their impact upon the charges.</t>
  </si>
  <si>
    <t>SUMMARY</t>
  </si>
  <si>
    <t>Laptops</t>
  </si>
  <si>
    <t>Upgrade Options</t>
  </si>
  <si>
    <t>Total Cost over 3 years</t>
  </si>
  <si>
    <t>Total Value over 3 year contract period including VAT @15%</t>
  </si>
  <si>
    <t>END USER COMPUTING DEVICES
PRICING WORKBOOK</t>
  </si>
  <si>
    <t>This Pricing Workbook must be read in conjunction with the Annexures of the RFP</t>
  </si>
  <si>
    <t>Alternative device 
(Proposed Brand and Model)</t>
  </si>
  <si>
    <t>Resource Unit of Measure</t>
  </si>
  <si>
    <t>Device type</t>
  </si>
  <si>
    <t>Desktop</t>
  </si>
  <si>
    <t>Upgrade Options _Common</t>
  </si>
  <si>
    <t>8GB DDR4 2133Mhz Non ECC UDIMM Memory</t>
  </si>
  <si>
    <t>16GB DDR4 2133Mhz Non ECC UDIMM Memory</t>
  </si>
  <si>
    <t>Upgrade to 22 " Wide LED 1680 X 1050 Monitor</t>
  </si>
  <si>
    <t>Upgrade to 24 " Wide LED 1920 X 1200   Monitor</t>
  </si>
  <si>
    <t xml:space="preserve">500GB SATA 7200 Rpm </t>
  </si>
  <si>
    <t xml:space="preserve">1TB  SATA 7200 Rpm </t>
  </si>
  <si>
    <t xml:space="preserve">DisplayPort Monitor Cable </t>
  </si>
  <si>
    <t>DisplayPort to Single-Link DVI-D Monitor Cable</t>
  </si>
  <si>
    <t>DisplayPort to VGA Monitor Cable</t>
  </si>
  <si>
    <t>USB to DVI/VGA Multi Monitor Adapter</t>
  </si>
  <si>
    <t>Parallel Port Cable</t>
  </si>
  <si>
    <t>Serial Port</t>
  </si>
  <si>
    <t>Upgrade to DVD-RW Drive</t>
  </si>
  <si>
    <t xml:space="preserve">Upgrade Options _Graphics Workstation Bundle </t>
  </si>
  <si>
    <t>Upgrade to i7 - Latest Generation</t>
  </si>
  <si>
    <t>Nvidia Quadro K620 2GB DDR3 Dual-Link DVI-I, DisplayPort Graphics Card</t>
  </si>
  <si>
    <t xml:space="preserve">Nvidia Quadro K2200 4GB DDR5 Dual-Link DVI-I, two DisplayPort Graphics Card </t>
  </si>
  <si>
    <t>NVIDIA NVS 510 2GB Graphics Card</t>
  </si>
  <si>
    <t>Camera and Mic Module Kit with Cable</t>
  </si>
  <si>
    <t>3 Year Total</t>
  </si>
  <si>
    <t>Laptop</t>
  </si>
  <si>
    <t>16GB DDR4</t>
  </si>
  <si>
    <t>256GB eDrive SSD</t>
  </si>
  <si>
    <t xml:space="preserve">19" Widescreen TFT Tilt Monitor (Resolution 1440 x 900) </t>
  </si>
  <si>
    <t xml:space="preserve">22" Widescreen TFT Tilt Monitor (Resolution 1680x1050) </t>
  </si>
  <si>
    <t xml:space="preserve">24" Widescreen TFT Tilt Monitor (Resolution 1920x1200) </t>
  </si>
  <si>
    <t>Ultra slim Wireless Keyboard and Mouse</t>
  </si>
  <si>
    <t>Full-size USB Keyboard</t>
  </si>
  <si>
    <t>Laser Wireless Mouse</t>
  </si>
  <si>
    <t>Travel Mouse</t>
  </si>
  <si>
    <t>DVD Writer</t>
  </si>
  <si>
    <t>HDMI to VGA Cable</t>
  </si>
  <si>
    <t xml:space="preserve">Slim USB Portable DVD Burner </t>
  </si>
  <si>
    <t>USB Travel Adapter - USB x 2, Ethernet</t>
  </si>
  <si>
    <t xml:space="preserve">Upgrade Options _Standard Laptop Bundle </t>
  </si>
  <si>
    <t>Upgrade to i7 Latest Generation</t>
  </si>
  <si>
    <t>90W AC Adapter</t>
  </si>
  <si>
    <t>Docking station</t>
  </si>
  <si>
    <t>Slots: 34mm Express Card slot and SD Card reader</t>
  </si>
  <si>
    <t>1TB SATA Hard Drive</t>
  </si>
  <si>
    <t>USB to Serial Port Adapter</t>
  </si>
  <si>
    <t>Relevant Battery</t>
  </si>
  <si>
    <t xml:space="preserve">Upgrade Options _Executive  Notebook - Touch Bundle </t>
  </si>
  <si>
    <t>Docking Station</t>
  </si>
  <si>
    <t>Slim portable 1TB 2.5" USB 3.0 Hard Drive.</t>
  </si>
  <si>
    <t>Upgrade Options _Executive Notebook Non-Touch  Bundle</t>
  </si>
  <si>
    <t>Upgrade to i7  Latest Generation</t>
  </si>
  <si>
    <t>Upgrade to  13 - 14 inch case</t>
  </si>
  <si>
    <t>Upgrade Options _Mobile Workstation Bundle</t>
  </si>
  <si>
    <t>54mm Express Card Memory Card Reader</t>
  </si>
  <si>
    <t>RS232 to USB converter and serial Cable</t>
  </si>
  <si>
    <t>Xeon E4 Core</t>
  </si>
  <si>
    <t>32GB</t>
  </si>
  <si>
    <t xml:space="preserve">512GB  eDrive SSD </t>
  </si>
  <si>
    <t>170W AC Adapter</t>
  </si>
  <si>
    <t>Notes</t>
  </si>
  <si>
    <t>EUCD</t>
  </si>
  <si>
    <t>Manage Rate- Purchase</t>
  </si>
  <si>
    <t>Management of Devices detailed as per Statement of Work (SOW)</t>
  </si>
  <si>
    <r>
      <rPr>
        <b/>
        <u/>
        <sz val="10"/>
        <rFont val="Tahoma"/>
        <family val="2"/>
      </rPr>
      <t>Order and Delivery</t>
    </r>
    <r>
      <rPr>
        <sz val="10"/>
        <rFont val="Tahoma"/>
        <family val="2"/>
      </rPr>
      <t xml:space="preserve">: An order portal must be made available to track orders and stock availability. Equipment will be delivered to a designated </t>
    </r>
    <r>
      <rPr>
        <b/>
        <sz val="10"/>
        <rFont val="Tahoma"/>
        <family val="2"/>
      </rPr>
      <t xml:space="preserve">employee </t>
    </r>
    <r>
      <rPr>
        <sz val="10"/>
        <rFont val="Tahoma"/>
        <family val="2"/>
      </rPr>
      <t xml:space="preserve">at the specific address as indicated on the order form who will complete and sign a Proof of Delivery form on receipt of the solution. </t>
    </r>
  </si>
  <si>
    <r>
      <rPr>
        <b/>
        <u/>
        <sz val="10"/>
        <rFont val="Tahoma"/>
        <family val="2"/>
      </rPr>
      <t>Installation and Commissioning</t>
    </r>
    <r>
      <rPr>
        <sz val="10"/>
        <rFont val="Tahoma"/>
        <family val="2"/>
      </rPr>
      <t>: Manage process: The IT Data Services SP will do the installation and commissioning of the equipment.</t>
    </r>
  </si>
  <si>
    <r>
      <rPr>
        <b/>
        <u/>
        <sz val="10"/>
        <rFont val="Tahoma"/>
        <family val="2"/>
      </rPr>
      <t>Maintenance</t>
    </r>
    <r>
      <rPr>
        <b/>
        <sz val="10"/>
        <rFont val="Tahoma"/>
        <family val="2"/>
      </rPr>
      <t>:</t>
    </r>
    <r>
      <rPr>
        <sz val="10"/>
        <rFont val="Tahoma"/>
        <family val="2"/>
      </rPr>
      <t xml:space="preserve"> First level Support will be provided by the IT Data Services SP and if the DCE Engineer establish that there is a hardware fault this will be escalated to the successful bidder for second and third line support.</t>
    </r>
  </si>
  <si>
    <r>
      <rPr>
        <b/>
        <u/>
        <sz val="10"/>
        <rFont val="Tahoma"/>
        <family val="2"/>
      </rPr>
      <t>Additions to or removals</t>
    </r>
    <r>
      <rPr>
        <u/>
        <sz val="10"/>
        <rFont val="Tahoma"/>
        <family val="2"/>
      </rPr>
      <t xml:space="preserve"> from the contract</t>
    </r>
    <r>
      <rPr>
        <sz val="10"/>
        <rFont val="Tahoma"/>
        <family val="2"/>
      </rPr>
      <t>: Model and component changes must be formally done via the structured change control process.</t>
    </r>
  </si>
  <si>
    <r>
      <rPr>
        <b/>
        <u/>
        <sz val="10"/>
        <rFont val="Tahoma"/>
        <family val="2"/>
      </rPr>
      <t>Damages on returned equipment</t>
    </r>
    <r>
      <rPr>
        <u/>
        <sz val="10"/>
        <rFont val="Tahoma"/>
        <family val="2"/>
      </rPr>
      <t xml:space="preserve">: </t>
    </r>
    <r>
      <rPr>
        <sz val="10"/>
        <rFont val="Tahoma"/>
        <family val="2"/>
      </rPr>
      <t>“the LCD, monitor, motherboard or hard-drive, which may not exceed 15% of the total cost of capital”.  Only damage beyond repair to the LCD, monitor, motherboard or hard-drive will be paid for in terms of this clause”.</t>
    </r>
  </si>
  <si>
    <t>1:  - State all assumptions upon which pricing is being determined.  Insert as many lines as necessary to ensure all concerns are accurately expressed.</t>
  </si>
  <si>
    <t>Assumptions</t>
  </si>
  <si>
    <t>Estimated Price Impact of the Assumption</t>
  </si>
  <si>
    <t>Suggested Process to Reconcile</t>
  </si>
  <si>
    <t>Suggested Mechanism to Reconcile</t>
  </si>
  <si>
    <t>General Assumptions</t>
  </si>
  <si>
    <t>Overall 3 Year Total for Upgrades</t>
  </si>
  <si>
    <t>Estimated Three (3) years Quantities</t>
  </si>
  <si>
    <t>Unit Price
(incl. VAT)
[ZAR]</t>
  </si>
  <si>
    <t>Year 1  Cost
(incl. VAT)
[ZAR]</t>
  </si>
  <si>
    <t>Year 2  Cost
(incl. VAT)
[ZAR]</t>
  </si>
  <si>
    <t>Year 3  Cost
(incl. VAT)
[ZAR]</t>
  </si>
  <si>
    <t>Total 3 Year Cost
(incl. VAT)
[ZAR]</t>
  </si>
  <si>
    <t>Total 3 Years Cost
(incl. VAT)
[ZAR]</t>
  </si>
  <si>
    <t>Year 1 Estimated Consumption</t>
  </si>
  <si>
    <t>Year 2 Estimated Consumption</t>
  </si>
  <si>
    <t>Year 3 Estimated Consumption</t>
  </si>
  <si>
    <t>Total three (3) years Estimated Quantities</t>
  </si>
  <si>
    <t>Unit Cost
(incl. VAT)
[ZAR]</t>
  </si>
  <si>
    <t>Total Cost Three (3) years
(incl. VAT)
[ZAR]</t>
  </si>
  <si>
    <t>interest
[%]</t>
  </si>
  <si>
    <t>Monthly Device Cost  over 36 months
(Incl. VAT)</t>
  </si>
  <si>
    <t>Leasing Pricing</t>
  </si>
  <si>
    <t>Manage Rate-leasing</t>
  </si>
  <si>
    <t>Leasing</t>
  </si>
  <si>
    <t xml:space="preserve"> Future (Residual) Value
(incl. VAT)
[ZAR]</t>
  </si>
  <si>
    <t>Manage Rate_Leasing
(Desktop and Laptop)</t>
  </si>
  <si>
    <t xml:space="preserve">8. </t>
  </si>
  <si>
    <t>To facilitate like-for-like comparison bidders must submit pricing strictly in accordance with this pricing schedule and not utilise a different format.</t>
  </si>
  <si>
    <t>&lt;&lt;Instructions</t>
  </si>
  <si>
    <t>This sheet contains a list of Device types, indicating the Baseline Quantity for three (3) years. A unit Cost per device needs to be entered into the green-coloured fields. Price in South African Rand, Assume 0% Annual Inflation Rate. 
Bidders can also complete an "Alternative device" into the green-coloured fields if they offer such.</t>
  </si>
  <si>
    <t>This sheet include all additional pricing on top of the leasing Pricing to reflect the overall cost for the services as per the SOW. This sheet also contains Baseline Quantity for three (3) years. A unit Cost to be entered into the green-coloured fields.
- Price in South African Rand. 
- Assume 0% Annual Inflation Rate.
The sheet will automatically calculate the overall three (3) years value</t>
  </si>
  <si>
    <t>This sheet include all additional pricing on top of the Rental Pricing to reflect the overall cost for the services as per the SOW. This sheet also contains Baseline Quantity for three (3) years. A unit Cost to be entered into the green-coloured fields.
- Price in South African Rand. 
- Assume 0% Annual Inflation Rate.
The sheet will automatically calculate the overall three (3) years value</t>
  </si>
  <si>
    <t>OEM Pricing Leasing</t>
  </si>
  <si>
    <t>Additional Pricing-  leasing</t>
  </si>
  <si>
    <t xml:space="preserve">9. </t>
  </si>
  <si>
    <t>Future (Residual) value refers to an amount required to purchase the leased equipment at the end of the lease, should Transnet opt to purchase the device(s)</t>
  </si>
  <si>
    <t>Thin Client</t>
  </si>
  <si>
    <t>Standard desktop</t>
  </si>
  <si>
    <t>Mobile workhourse/workstation</t>
  </si>
  <si>
    <r>
      <rPr>
        <b/>
        <u/>
        <sz val="10"/>
        <rFont val="Tahoma"/>
        <family val="2"/>
      </rPr>
      <t>Loading of images on Equipment</t>
    </r>
    <r>
      <rPr>
        <sz val="10"/>
        <rFont val="Tahoma"/>
        <family val="2"/>
      </rPr>
      <t>: Transnet Engineering has +/- seven Images which will be provided to the Service Provider who will load the image on all equipment ordered.</t>
    </r>
  </si>
  <si>
    <r>
      <rPr>
        <b/>
        <u/>
        <sz val="10"/>
        <rFont val="Tahoma"/>
        <family val="2"/>
      </rPr>
      <t>Marking of Equipment</t>
    </r>
    <r>
      <rPr>
        <sz val="10"/>
        <rFont val="Tahoma"/>
        <family val="2"/>
      </rPr>
      <t xml:space="preserve">: Transnet Engineering requires each item of Equipment to be marked in a specific manner in terms of corporate governance requirements. This will be communicated to the successful bidder. </t>
    </r>
  </si>
  <si>
    <r>
      <rPr>
        <b/>
        <u/>
        <sz val="10"/>
        <rFont val="Tahoma"/>
        <family val="2"/>
      </rPr>
      <t>Collection and return</t>
    </r>
    <r>
      <rPr>
        <sz val="10"/>
        <rFont val="Tahoma"/>
        <family val="2"/>
      </rPr>
      <t>: The SP shall arrange for the collection and return of the solution at its own cost at the expiry or earlier termination of a Rental Agreement, if Transnet Engineering has given notice that it does not intend to continue leasing the solution.</t>
    </r>
  </si>
  <si>
    <t>Micro form factor Desktop</t>
  </si>
  <si>
    <t>Transnet Engineering</t>
  </si>
  <si>
    <t>Leasing of ICT Equipment</t>
  </si>
  <si>
    <t>Transnet engineering</t>
  </si>
  <si>
    <t>This sheet contains a list of Device types ,for each type indicating the Baseline Quantity for years 1, 2 and 3. A monthly unit price ,Interest (%) and Future(residual) value needs to be entered into the green-coloured fields. The sheet will automatically calculate the overall three(3) years value. Price in South African Rand, Assume 0% Annual Inflation Rate. The price shall include Loading of images on Equipment, Order and Delivery, Marking of Equipment and Maintenance</t>
  </si>
</sst>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44" formatCode="_ &quot;R&quot;\ * #,##0.00_ ;_ &quot;R&quot;\ * \-#,##0.00_ ;_ &quot;R&quot;\ * &quot;-&quot;??_ ;_ @_ "/>
    <numFmt numFmtId="43" formatCode="_ * #,##0.00_ ;_ * \-#,##0.00_ ;_ * &quot;-&quot;??_ ;_ @_ "/>
    <numFmt numFmtId="164" formatCode="_-&quot;R&quot;* #,##0.00_-;\-&quot;R&quot;* #,##0.00_-;_-&quot;R&quot;* &quot;-&quot;??_-;_-@_-"/>
    <numFmt numFmtId="165" formatCode="_-[$R-1C09]* #,##0.00_-;\-[$R-1C09]* #,##0.00_-;_-[$R-1C09]* &quot;-&quot;??_-;_-@_-"/>
    <numFmt numFmtId="166" formatCode="0.0%"/>
    <numFmt numFmtId="167" formatCode="_ * #,##0_ ;_ * \-#,##0_ ;_ * &quot;-&quot;??_ ;_ @_ "/>
    <numFmt numFmtId="168" formatCode="_(&quot;R&quot;* #,##0.00_);_(&quot;R&quot;* \(#,##0.00\);_(&quot;R&quot;* &quot;-&quot;??_);_(@_)"/>
    <numFmt numFmtId="169" formatCode="_ [$R-1C09]\ * #,##0.00_ ;_ [$R-1C09]\ * \-#,##0.00_ ;_ [$R-1C09]\ * &quot;-&quot;??_ ;_ @_ "/>
  </numFmts>
  <fonts count="27" x14ac:knownFonts="1">
    <font>
      <sz val="11"/>
      <color theme="1"/>
      <name val="Calibri"/>
      <family val="2"/>
      <scheme val="minor"/>
    </font>
    <font>
      <sz val="11"/>
      <color theme="1"/>
      <name val="Calibri"/>
      <family val="2"/>
      <scheme val="minor"/>
    </font>
    <font>
      <b/>
      <sz val="11"/>
      <color theme="1"/>
      <name val="Tahoma"/>
      <family val="2"/>
    </font>
    <font>
      <sz val="10"/>
      <name val="Arial"/>
      <family val="2"/>
    </font>
    <font>
      <sz val="10"/>
      <name val="Tahoma"/>
      <family val="2"/>
    </font>
    <font>
      <b/>
      <i/>
      <sz val="10"/>
      <name val="Tahoma"/>
      <family val="2"/>
    </font>
    <font>
      <b/>
      <sz val="10"/>
      <color indexed="9"/>
      <name val="Tahoma"/>
      <family val="2"/>
    </font>
    <font>
      <u/>
      <sz val="10"/>
      <color indexed="12"/>
      <name val="Arial"/>
      <family val="2"/>
    </font>
    <font>
      <u/>
      <sz val="10"/>
      <color indexed="12"/>
      <name val="Tahoma"/>
      <family val="2"/>
    </font>
    <font>
      <b/>
      <sz val="10"/>
      <name val="Tahoma"/>
      <family val="2"/>
    </font>
    <font>
      <b/>
      <i/>
      <sz val="10"/>
      <color indexed="10"/>
      <name val="Tahoma"/>
      <family val="2"/>
    </font>
    <font>
      <b/>
      <sz val="10"/>
      <color indexed="10"/>
      <name val="Tahoma"/>
      <family val="2"/>
    </font>
    <font>
      <sz val="10"/>
      <color theme="1"/>
      <name val="Calibri"/>
      <family val="2"/>
      <scheme val="minor"/>
    </font>
    <font>
      <sz val="10"/>
      <name val="Times New Roman"/>
      <family val="1"/>
    </font>
    <font>
      <sz val="11"/>
      <color theme="1"/>
      <name val="Tahoma"/>
      <family val="2"/>
    </font>
    <font>
      <b/>
      <i/>
      <sz val="12"/>
      <name val="Tahoma"/>
      <family val="2"/>
    </font>
    <font>
      <b/>
      <sz val="12"/>
      <color theme="1"/>
      <name val="Tahoma"/>
      <family val="2"/>
    </font>
    <font>
      <sz val="11"/>
      <color theme="1"/>
      <name val="Arial"/>
      <family val="2"/>
    </font>
    <font>
      <b/>
      <sz val="11"/>
      <color theme="1"/>
      <name val="Arial"/>
      <family val="2"/>
    </font>
    <font>
      <b/>
      <sz val="11"/>
      <name val="Tahoma"/>
      <family val="2"/>
    </font>
    <font>
      <u/>
      <sz val="10"/>
      <name val="Tahoma"/>
      <family val="2"/>
    </font>
    <font>
      <b/>
      <u/>
      <sz val="10"/>
      <name val="Tahoma"/>
      <family val="2"/>
    </font>
    <font>
      <b/>
      <sz val="12"/>
      <color theme="1"/>
      <name val="Arial"/>
      <family val="2"/>
    </font>
    <font>
      <b/>
      <sz val="10"/>
      <name val="Arial"/>
      <family val="2"/>
    </font>
    <font>
      <b/>
      <i/>
      <sz val="12"/>
      <name val="Arial"/>
      <family val="2"/>
    </font>
    <font>
      <sz val="10"/>
      <color theme="1"/>
      <name val="Arial"/>
      <family val="2"/>
    </font>
    <font>
      <b/>
      <sz val="10"/>
      <color theme="1"/>
      <name val="Arial"/>
      <family val="2"/>
    </font>
  </fonts>
  <fills count="12">
    <fill>
      <patternFill patternType="none"/>
    </fill>
    <fill>
      <patternFill patternType="gray125"/>
    </fill>
    <fill>
      <patternFill patternType="solid">
        <fgColor theme="0" tint="-0.249977111117893"/>
        <bgColor indexed="64"/>
      </patternFill>
    </fill>
    <fill>
      <patternFill patternType="solid">
        <fgColor theme="0"/>
        <bgColor indexed="64"/>
      </patternFill>
    </fill>
    <fill>
      <patternFill patternType="solid">
        <fgColor indexed="8"/>
        <bgColor indexed="64"/>
      </patternFill>
    </fill>
    <fill>
      <patternFill patternType="solid">
        <fgColor indexed="22"/>
        <bgColor indexed="64"/>
      </patternFill>
    </fill>
    <fill>
      <patternFill patternType="solid">
        <fgColor theme="7" tint="0.59999389629810485"/>
        <bgColor indexed="64"/>
      </patternFill>
    </fill>
    <fill>
      <patternFill patternType="solid">
        <fgColor theme="9" tint="0.59999389629810485"/>
        <bgColor indexed="64"/>
      </patternFill>
    </fill>
    <fill>
      <patternFill patternType="solid">
        <fgColor theme="0" tint="-4.9989318521683403E-2"/>
        <bgColor indexed="64"/>
      </patternFill>
    </fill>
    <fill>
      <patternFill patternType="solid">
        <fgColor theme="0" tint="-0.14996795556505021"/>
        <bgColor indexed="64"/>
      </patternFill>
    </fill>
    <fill>
      <patternFill patternType="solid">
        <fgColor rgb="FFCCFFCC"/>
        <bgColor indexed="64"/>
      </patternFill>
    </fill>
    <fill>
      <patternFill patternType="solid">
        <fgColor rgb="FFFF0000"/>
        <bgColor indexed="64"/>
      </patternFill>
    </fill>
  </fills>
  <borders count="53">
    <border>
      <left/>
      <right/>
      <top/>
      <bottom/>
      <diagonal/>
    </border>
    <border>
      <left style="medium">
        <color indexed="64"/>
      </left>
      <right style="medium">
        <color indexed="64"/>
      </right>
      <top style="medium">
        <color indexed="64"/>
      </top>
      <bottom/>
      <diagonal/>
    </border>
    <border>
      <left style="medium">
        <color auto="1"/>
      </left>
      <right style="medium">
        <color auto="1"/>
      </right>
      <top/>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medium">
        <color auto="1"/>
      </bottom>
      <diagonal/>
    </border>
    <border>
      <left/>
      <right style="medium">
        <color auto="1"/>
      </right>
      <top style="thin">
        <color auto="1"/>
      </top>
      <bottom style="medium">
        <color auto="1"/>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dashed">
        <color indexed="64"/>
      </bottom>
      <diagonal/>
    </border>
    <border>
      <left style="medium">
        <color indexed="64"/>
      </left>
      <right/>
      <top style="medium">
        <color indexed="64"/>
      </top>
      <bottom style="dashed">
        <color indexed="64"/>
      </bottom>
      <diagonal/>
    </border>
    <border>
      <left style="thin">
        <color indexed="64"/>
      </left>
      <right style="medium">
        <color indexed="64"/>
      </right>
      <top style="medium">
        <color indexed="64"/>
      </top>
      <bottom style="dashed">
        <color indexed="64"/>
      </bottom>
      <diagonal/>
    </border>
    <border>
      <left style="medium">
        <color indexed="64"/>
      </left>
      <right style="medium">
        <color indexed="64"/>
      </right>
      <top/>
      <bottom style="dashed">
        <color indexed="64"/>
      </bottom>
      <diagonal/>
    </border>
    <border>
      <left style="medium">
        <color indexed="64"/>
      </left>
      <right/>
      <top/>
      <bottom style="dashed">
        <color indexed="64"/>
      </bottom>
      <diagonal/>
    </border>
    <border>
      <left style="thin">
        <color indexed="64"/>
      </left>
      <right style="medium">
        <color indexed="64"/>
      </right>
      <top/>
      <bottom style="dashed">
        <color indexed="64"/>
      </bottom>
      <diagonal/>
    </border>
    <border>
      <left style="medium">
        <color indexed="64"/>
      </left>
      <right style="medium">
        <color indexed="64"/>
      </right>
      <top style="dashed">
        <color indexed="64"/>
      </top>
      <bottom style="dashed">
        <color indexed="64"/>
      </bottom>
      <diagonal/>
    </border>
    <border>
      <left style="thin">
        <color indexed="64"/>
      </left>
      <right style="medium">
        <color indexed="64"/>
      </right>
      <top style="dashed">
        <color indexed="64"/>
      </top>
      <bottom style="dashed">
        <color indexed="64"/>
      </bottom>
      <diagonal/>
    </border>
    <border>
      <left/>
      <right style="dotted">
        <color indexed="64"/>
      </right>
      <top style="dotted">
        <color indexed="64"/>
      </top>
      <bottom style="medium">
        <color indexed="64"/>
      </bottom>
      <diagonal/>
    </border>
    <border>
      <left style="dotted">
        <color indexed="64"/>
      </left>
      <right style="dotted">
        <color indexed="64"/>
      </right>
      <top style="dotted">
        <color indexed="64"/>
      </top>
      <bottom style="medium">
        <color indexed="64"/>
      </bottom>
      <diagonal/>
    </border>
    <border>
      <left style="dotted">
        <color indexed="64"/>
      </left>
      <right/>
      <top style="dotted">
        <color indexed="64"/>
      </top>
      <bottom style="medium">
        <color indexed="64"/>
      </bottom>
      <diagonal/>
    </border>
    <border>
      <left style="medium">
        <color indexed="64"/>
      </left>
      <right style="medium">
        <color indexed="64"/>
      </right>
      <top style="dotted">
        <color indexed="64"/>
      </top>
      <bottom style="medium">
        <color indexed="64"/>
      </bottom>
      <diagonal/>
    </border>
    <border>
      <left/>
      <right/>
      <top style="medium">
        <color indexed="64"/>
      </top>
      <bottom/>
      <diagonal/>
    </border>
    <border>
      <left/>
      <right style="medium">
        <color indexed="64"/>
      </right>
      <top/>
      <bottom/>
      <diagonal/>
    </border>
    <border>
      <left/>
      <right/>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auto="1"/>
      </left>
      <right style="medium">
        <color auto="1"/>
      </right>
      <top/>
      <bottom style="thin">
        <color auto="1"/>
      </bottom>
      <diagonal/>
    </border>
  </borders>
  <cellStyleXfs count="9">
    <xf numFmtId="0" fontId="0" fillId="0" borderId="0"/>
    <xf numFmtId="0" fontId="3" fillId="0" borderId="0"/>
    <xf numFmtId="44" fontId="1" fillId="0" borderId="0" applyFont="0" applyFill="0" applyBorder="0" applyAlignment="0" applyProtection="0"/>
    <xf numFmtId="0" fontId="7" fillId="0" borderId="0" applyNumberFormat="0" applyFill="0" applyBorder="0" applyAlignment="0" applyProtection="0">
      <alignment vertical="top"/>
      <protection locked="0"/>
    </xf>
    <xf numFmtId="0" fontId="13" fillId="0" borderId="0"/>
    <xf numFmtId="43" fontId="1" fillId="0" borderId="0" applyFont="0" applyFill="0" applyBorder="0" applyAlignment="0" applyProtection="0"/>
    <xf numFmtId="9" fontId="1" fillId="0" borderId="0" applyFont="0" applyFill="0" applyBorder="0" applyAlignment="0" applyProtection="0"/>
    <xf numFmtId="3" fontId="3" fillId="0" borderId="0"/>
    <xf numFmtId="43" fontId="1" fillId="0" borderId="0" applyFont="0" applyFill="0" applyBorder="0" applyAlignment="0" applyProtection="0"/>
  </cellStyleXfs>
  <cellXfs count="230">
    <xf numFmtId="0" fontId="0" fillId="0" borderId="0" xfId="0"/>
    <xf numFmtId="0" fontId="4" fillId="3" borderId="0" xfId="1" applyFont="1" applyFill="1" applyProtection="1"/>
    <xf numFmtId="0" fontId="5" fillId="2" borderId="6" xfId="1" applyFont="1" applyFill="1" applyBorder="1" applyProtection="1"/>
    <xf numFmtId="0" fontId="6" fillId="4" borderId="5" xfId="0" applyFont="1" applyFill="1" applyBorder="1" applyAlignment="1" applyProtection="1"/>
    <xf numFmtId="0" fontId="4" fillId="5" borderId="1" xfId="1" applyFont="1" applyFill="1" applyBorder="1" applyProtection="1"/>
    <xf numFmtId="3" fontId="8" fillId="6" borderId="8" xfId="3" applyNumberFormat="1" applyFont="1" applyFill="1" applyBorder="1" applyAlignment="1" applyProtection="1">
      <alignment horizontal="center" vertical="center" wrapText="1"/>
    </xf>
    <xf numFmtId="0" fontId="4" fillId="5" borderId="2" xfId="1" applyFont="1" applyFill="1" applyBorder="1" applyProtection="1"/>
    <xf numFmtId="0" fontId="5" fillId="6" borderId="8" xfId="1" applyFont="1" applyFill="1" applyBorder="1" applyAlignment="1" applyProtection="1">
      <alignment horizontal="left" vertical="center" wrapText="1" indent="1"/>
    </xf>
    <xf numFmtId="0" fontId="4" fillId="5" borderId="3" xfId="1" applyFont="1" applyFill="1" applyBorder="1" applyProtection="1"/>
    <xf numFmtId="49" fontId="9" fillId="3" borderId="8" xfId="1" applyNumberFormat="1" applyFont="1" applyFill="1" applyBorder="1" applyAlignment="1" applyProtection="1">
      <alignment horizontal="center" vertical="center"/>
    </xf>
    <xf numFmtId="0" fontId="4" fillId="3" borderId="6" xfId="1" applyFont="1" applyFill="1" applyBorder="1" applyAlignment="1" applyProtection="1">
      <alignment wrapText="1"/>
    </xf>
    <xf numFmtId="49" fontId="9" fillId="5" borderId="8" xfId="1" applyNumberFormat="1" applyFont="1" applyFill="1" applyBorder="1" applyAlignment="1" applyProtection="1">
      <alignment horizontal="center" vertical="center"/>
    </xf>
    <xf numFmtId="0" fontId="4" fillId="3" borderId="6" xfId="1" applyFont="1" applyFill="1" applyBorder="1" applyAlignment="1" applyProtection="1">
      <alignment horizontal="left" vertical="center" wrapText="1"/>
    </xf>
    <xf numFmtId="0" fontId="4" fillId="3" borderId="0" xfId="1" applyFont="1" applyFill="1" applyAlignment="1" applyProtection="1">
      <alignment wrapText="1"/>
    </xf>
    <xf numFmtId="0" fontId="9" fillId="7" borderId="8" xfId="2" applyNumberFormat="1" applyFont="1" applyFill="1" applyBorder="1" applyAlignment="1" applyProtection="1">
      <alignment horizontal="center" vertical="center"/>
      <protection locked="0"/>
    </xf>
    <xf numFmtId="49" fontId="9" fillId="0" borderId="8" xfId="1" applyNumberFormat="1" applyFont="1" applyFill="1" applyBorder="1" applyAlignment="1" applyProtection="1">
      <alignment horizontal="center" vertical="center"/>
    </xf>
    <xf numFmtId="0" fontId="4" fillId="0" borderId="6" xfId="1" applyFont="1" applyFill="1" applyBorder="1" applyAlignment="1" applyProtection="1">
      <alignment vertical="center" wrapText="1"/>
    </xf>
    <xf numFmtId="0" fontId="4" fillId="5" borderId="6" xfId="1" applyFont="1" applyFill="1" applyBorder="1" applyAlignment="1" applyProtection="1">
      <alignment vertical="center" wrapText="1"/>
    </xf>
    <xf numFmtId="3" fontId="9" fillId="5" borderId="5" xfId="3" applyNumberFormat="1" applyFont="1" applyFill="1" applyBorder="1" applyAlignment="1" applyProtection="1">
      <alignment horizontal="left" vertical="center"/>
    </xf>
    <xf numFmtId="3" fontId="7" fillId="3" borderId="7" xfId="3" applyNumberFormat="1" applyFill="1" applyBorder="1" applyAlignment="1" applyProtection="1">
      <alignment horizontal="left" vertical="center" wrapText="1"/>
    </xf>
    <xf numFmtId="3" fontId="7" fillId="3" borderId="3" xfId="3" applyNumberFormat="1" applyFill="1" applyBorder="1" applyAlignment="1" applyProtection="1">
      <alignment horizontal="left" vertical="center"/>
    </xf>
    <xf numFmtId="0" fontId="16" fillId="3" borderId="0" xfId="1" applyFont="1" applyFill="1" applyAlignment="1" applyProtection="1">
      <alignment horizontal="center" vertical="center" wrapText="1"/>
    </xf>
    <xf numFmtId="0" fontId="17" fillId="0" borderId="0" xfId="0" applyFont="1" applyAlignment="1">
      <alignment horizontal="center" vertical="center"/>
    </xf>
    <xf numFmtId="3" fontId="7" fillId="3" borderId="7" xfId="3" applyNumberFormat="1" applyFill="1" applyBorder="1" applyAlignment="1" applyProtection="1">
      <alignment horizontal="left" vertical="center"/>
    </xf>
    <xf numFmtId="3" fontId="7" fillId="3" borderId="43" xfId="3" applyNumberFormat="1" applyFill="1" applyBorder="1" applyAlignment="1" applyProtection="1">
      <alignment horizontal="left" vertical="center" wrapText="1"/>
    </xf>
    <xf numFmtId="0" fontId="4" fillId="0" borderId="0" xfId="1" applyFont="1" applyProtection="1"/>
    <xf numFmtId="3" fontId="4" fillId="0" borderId="0" xfId="7" applyFont="1" applyProtection="1"/>
    <xf numFmtId="0" fontId="9" fillId="6" borderId="5" xfId="1" applyFont="1" applyFill="1" applyBorder="1" applyAlignment="1" applyProtection="1"/>
    <xf numFmtId="0" fontId="9" fillId="6" borderId="9" xfId="1" applyFont="1" applyFill="1" applyBorder="1" applyAlignment="1" applyProtection="1"/>
    <xf numFmtId="0" fontId="9" fillId="6" borderId="6" xfId="1" applyFont="1" applyFill="1" applyBorder="1" applyAlignment="1" applyProtection="1"/>
    <xf numFmtId="0" fontId="9" fillId="6" borderId="8" xfId="1" applyFont="1" applyFill="1" applyBorder="1" applyAlignment="1" applyProtection="1"/>
    <xf numFmtId="0" fontId="4" fillId="0" borderId="10" xfId="1" applyFont="1" applyBorder="1" applyAlignment="1" applyProtection="1">
      <alignment horizontal="center"/>
    </xf>
    <xf numFmtId="168" fontId="4" fillId="10" borderId="45" xfId="2" applyNumberFormat="1" applyFont="1" applyFill="1" applyBorder="1" applyProtection="1">
      <protection locked="0"/>
    </xf>
    <xf numFmtId="0" fontId="4" fillId="10" borderId="7" xfId="2" applyNumberFormat="1" applyFont="1" applyFill="1" applyBorder="1" applyProtection="1">
      <protection locked="0"/>
    </xf>
    <xf numFmtId="0" fontId="4" fillId="0" borderId="46" xfId="1" applyFont="1" applyBorder="1" applyAlignment="1" applyProtection="1">
      <alignment horizontal="center"/>
    </xf>
    <xf numFmtId="0" fontId="4" fillId="10" borderId="45" xfId="2" applyNumberFormat="1" applyFont="1" applyFill="1" applyBorder="1" applyProtection="1">
      <protection locked="0"/>
    </xf>
    <xf numFmtId="168" fontId="4" fillId="10" borderId="43" xfId="2" applyNumberFormat="1" applyFont="1" applyFill="1" applyBorder="1" applyProtection="1">
      <protection locked="0"/>
    </xf>
    <xf numFmtId="0" fontId="4" fillId="10" borderId="43" xfId="2" applyNumberFormat="1" applyFont="1" applyFill="1" applyBorder="1" applyProtection="1">
      <protection locked="0"/>
    </xf>
    <xf numFmtId="0" fontId="4" fillId="0" borderId="7" xfId="1" applyFont="1" applyBorder="1" applyAlignment="1" applyProtection="1">
      <alignment horizontal="center"/>
    </xf>
    <xf numFmtId="168" fontId="4" fillId="10" borderId="7" xfId="2" applyNumberFormat="1" applyFont="1" applyFill="1" applyBorder="1" applyProtection="1">
      <protection locked="0"/>
    </xf>
    <xf numFmtId="0" fontId="4" fillId="0" borderId="45" xfId="1" applyFont="1" applyBorder="1" applyAlignment="1" applyProtection="1">
      <alignment horizontal="center"/>
    </xf>
    <xf numFmtId="0" fontId="4" fillId="0" borderId="52" xfId="1" applyFont="1" applyBorder="1" applyAlignment="1" applyProtection="1">
      <alignment horizontal="center"/>
    </xf>
    <xf numFmtId="0" fontId="3" fillId="3" borderId="0" xfId="1" applyFont="1" applyFill="1" applyProtection="1"/>
    <xf numFmtId="0" fontId="3" fillId="0" borderId="0" xfId="1" applyFont="1" applyFill="1" applyProtection="1"/>
    <xf numFmtId="0" fontId="22" fillId="3" borderId="0" xfId="1" applyFont="1" applyFill="1" applyAlignment="1" applyProtection="1">
      <alignment horizontal="center" vertical="center" wrapText="1"/>
    </xf>
    <xf numFmtId="0" fontId="18" fillId="2" borderId="4" xfId="0" applyFont="1" applyFill="1" applyBorder="1" applyAlignment="1">
      <alignment horizontal="center" vertical="center" wrapText="1"/>
    </xf>
    <xf numFmtId="0" fontId="18" fillId="0" borderId="0" xfId="0" applyFont="1" applyAlignment="1">
      <alignment horizontal="center" vertical="center" wrapText="1"/>
    </xf>
    <xf numFmtId="0" fontId="18" fillId="0" borderId="0" xfId="0" applyFont="1" applyFill="1" applyAlignment="1">
      <alignment horizontal="center" vertical="center" wrapText="1"/>
    </xf>
    <xf numFmtId="0" fontId="17" fillId="0" borderId="4" xfId="0" applyFont="1" applyBorder="1" applyAlignment="1">
      <alignment vertical="center"/>
    </xf>
    <xf numFmtId="0" fontId="17" fillId="0" borderId="4" xfId="0" applyFont="1" applyBorder="1" applyAlignment="1">
      <alignment horizontal="center" vertical="center"/>
    </xf>
    <xf numFmtId="165" fontId="17" fillId="7" borderId="4" xfId="0" applyNumberFormat="1" applyFont="1" applyFill="1" applyBorder="1" applyAlignment="1">
      <alignment horizontal="center" vertical="center"/>
    </xf>
    <xf numFmtId="166" fontId="17" fillId="7" borderId="4" xfId="6" applyNumberFormat="1" applyFont="1" applyFill="1" applyBorder="1" applyAlignment="1">
      <alignment horizontal="center" vertical="center"/>
    </xf>
    <xf numFmtId="165" fontId="17" fillId="0" borderId="4" xfId="0" applyNumberFormat="1" applyFont="1" applyBorder="1" applyAlignment="1">
      <alignment horizontal="center" vertical="center"/>
    </xf>
    <xf numFmtId="0" fontId="17" fillId="0" borderId="0" xfId="0" applyFont="1" applyAlignment="1">
      <alignment vertical="center"/>
    </xf>
    <xf numFmtId="0" fontId="17" fillId="0" borderId="4" xfId="0" applyFont="1" applyFill="1" applyBorder="1" applyAlignment="1">
      <alignment horizontal="center" vertical="center"/>
    </xf>
    <xf numFmtId="0" fontId="17" fillId="0" borderId="0" xfId="0" applyFont="1" applyFill="1" applyAlignment="1">
      <alignment vertical="center"/>
    </xf>
    <xf numFmtId="0" fontId="18" fillId="8" borderId="4" xfId="0" applyFont="1" applyFill="1" applyBorder="1" applyAlignment="1">
      <alignment vertical="center"/>
    </xf>
    <xf numFmtId="0" fontId="18" fillId="8" borderId="4" xfId="0" applyFont="1" applyFill="1" applyBorder="1" applyAlignment="1">
      <alignment horizontal="center" vertical="center"/>
    </xf>
    <xf numFmtId="165" fontId="18" fillId="8" borderId="4" xfId="0" applyNumberFormat="1" applyFont="1" applyFill="1" applyBorder="1" applyAlignment="1">
      <alignment horizontal="center" vertical="center"/>
    </xf>
    <xf numFmtId="0" fontId="18" fillId="0" borderId="0" xfId="0" applyFont="1" applyAlignment="1">
      <alignment vertical="center"/>
    </xf>
    <xf numFmtId="0" fontId="18" fillId="0" borderId="0" xfId="0" applyFont="1" applyFill="1" applyAlignment="1">
      <alignment vertical="center"/>
    </xf>
    <xf numFmtId="0" fontId="18" fillId="2" borderId="4" xfId="0" applyFont="1" applyFill="1" applyBorder="1" applyAlignment="1">
      <alignment horizontal="center" vertical="center"/>
    </xf>
    <xf numFmtId="0" fontId="18" fillId="0" borderId="0" xfId="0" applyFont="1"/>
    <xf numFmtId="0" fontId="18" fillId="0" borderId="0" xfId="0" applyFont="1" applyFill="1"/>
    <xf numFmtId="0" fontId="18" fillId="2" borderId="4" xfId="0" applyFont="1" applyFill="1" applyBorder="1" applyAlignment="1">
      <alignment horizontal="left" vertical="center"/>
    </xf>
    <xf numFmtId="165" fontId="18" fillId="2" borderId="4" xfId="0" applyNumberFormat="1" applyFont="1" applyFill="1" applyBorder="1" applyAlignment="1">
      <alignment horizontal="center" vertical="center"/>
    </xf>
    <xf numFmtId="0" fontId="18" fillId="0" borderId="0" xfId="0" applyFont="1" applyAlignment="1">
      <alignment horizontal="center" vertical="center"/>
    </xf>
    <xf numFmtId="0" fontId="18" fillId="0" borderId="0" xfId="0" applyFont="1" applyFill="1" applyAlignment="1">
      <alignment horizontal="center" vertical="center"/>
    </xf>
    <xf numFmtId="0" fontId="17" fillId="0" borderId="0" xfId="0" applyFont="1"/>
    <xf numFmtId="0" fontId="17" fillId="0" borderId="0" xfId="0" applyFont="1" applyAlignment="1">
      <alignment horizontal="center"/>
    </xf>
    <xf numFmtId="0" fontId="17" fillId="0" borderId="0" xfId="0" applyFont="1" applyFill="1"/>
    <xf numFmtId="0" fontId="17" fillId="3" borderId="0" xfId="0" applyFont="1" applyFill="1"/>
    <xf numFmtId="0" fontId="18" fillId="2" borderId="18" xfId="0" applyFont="1" applyFill="1" applyBorder="1" applyAlignment="1">
      <alignment horizontal="center" vertical="center" wrapText="1"/>
    </xf>
    <xf numFmtId="44" fontId="17" fillId="3" borderId="15" xfId="2" applyFont="1" applyFill="1" applyBorder="1" applyAlignment="1">
      <alignment horizontal="center" vertical="center"/>
    </xf>
    <xf numFmtId="44" fontId="17" fillId="3" borderId="4" xfId="2" applyFont="1" applyFill="1" applyBorder="1" applyAlignment="1">
      <alignment horizontal="center" vertical="center"/>
    </xf>
    <xf numFmtId="44" fontId="17" fillId="2" borderId="18" xfId="2" applyFont="1" applyFill="1" applyBorder="1" applyAlignment="1">
      <alignment horizontal="center" vertical="center"/>
    </xf>
    <xf numFmtId="44" fontId="17" fillId="2" borderId="21" xfId="2" applyFont="1" applyFill="1" applyBorder="1" applyAlignment="1">
      <alignment horizontal="center" vertical="center"/>
    </xf>
    <xf numFmtId="0" fontId="17" fillId="3" borderId="0" xfId="0" applyFont="1" applyFill="1" applyAlignment="1">
      <alignment vertical="center"/>
    </xf>
    <xf numFmtId="0" fontId="3" fillId="3" borderId="0" xfId="1" applyFont="1" applyFill="1" applyAlignment="1" applyProtection="1">
      <alignment vertical="center"/>
    </xf>
    <xf numFmtId="0" fontId="25" fillId="0" borderId="0" xfId="0" applyFont="1"/>
    <xf numFmtId="0" fontId="23" fillId="2" borderId="8" xfId="4" applyFont="1" applyFill="1" applyBorder="1" applyAlignment="1" applyProtection="1">
      <alignment horizontal="center" vertical="center" wrapText="1"/>
    </xf>
    <xf numFmtId="0" fontId="23" fillId="2" borderId="6" xfId="4" applyFont="1" applyFill="1" applyBorder="1" applyAlignment="1" applyProtection="1">
      <alignment horizontal="center" vertical="center"/>
    </xf>
    <xf numFmtId="0" fontId="3" fillId="0" borderId="27" xfId="0" applyFont="1" applyFill="1" applyBorder="1" applyProtection="1"/>
    <xf numFmtId="167" fontId="3" fillId="7" borderId="27" xfId="5" applyNumberFormat="1" applyFont="1" applyFill="1" applyBorder="1" applyProtection="1">
      <protection locked="0"/>
    </xf>
    <xf numFmtId="165" fontId="3" fillId="7" borderId="29" xfId="2" applyNumberFormat="1" applyFont="1" applyFill="1" applyBorder="1" applyProtection="1">
      <protection locked="0"/>
    </xf>
    <xf numFmtId="44" fontId="3" fillId="0" borderId="27" xfId="5" applyNumberFormat="1" applyFont="1" applyFill="1" applyBorder="1" applyProtection="1">
      <protection locked="0"/>
    </xf>
    <xf numFmtId="1" fontId="25" fillId="0" borderId="0" xfId="0" applyNumberFormat="1" applyFont="1"/>
    <xf numFmtId="0" fontId="3" fillId="0" borderId="30" xfId="0" applyFont="1" applyFill="1" applyBorder="1" applyProtection="1"/>
    <xf numFmtId="167" fontId="3" fillId="7" borderId="30" xfId="5" applyNumberFormat="1" applyFont="1" applyFill="1" applyBorder="1" applyProtection="1">
      <protection locked="0"/>
    </xf>
    <xf numFmtId="165" fontId="3" fillId="7" borderId="32" xfId="2" applyNumberFormat="1" applyFont="1" applyFill="1" applyBorder="1" applyProtection="1">
      <protection locked="0"/>
    </xf>
    <xf numFmtId="44" fontId="3" fillId="0" borderId="30" xfId="5" applyNumberFormat="1" applyFont="1" applyFill="1" applyBorder="1" applyProtection="1">
      <protection locked="0"/>
    </xf>
    <xf numFmtId="0" fontId="3" fillId="0" borderId="33" xfId="0" applyFont="1" applyFill="1" applyBorder="1" applyProtection="1"/>
    <xf numFmtId="165" fontId="3" fillId="7" borderId="34" xfId="2" applyNumberFormat="1" applyFont="1" applyFill="1" applyBorder="1" applyProtection="1">
      <protection locked="0"/>
    </xf>
    <xf numFmtId="44" fontId="3" fillId="2" borderId="38" xfId="5" applyNumberFormat="1" applyFont="1" applyFill="1" applyBorder="1" applyProtection="1">
      <protection locked="0"/>
    </xf>
    <xf numFmtId="0" fontId="3" fillId="0" borderId="1" xfId="4" applyFont="1" applyBorder="1" applyProtection="1"/>
    <xf numFmtId="165" fontId="3" fillId="7" borderId="27" xfId="2" applyNumberFormat="1" applyFont="1" applyFill="1" applyBorder="1" applyProtection="1">
      <protection locked="0"/>
    </xf>
    <xf numFmtId="0" fontId="25" fillId="0" borderId="33" xfId="0" applyFont="1" applyFill="1" applyBorder="1" applyProtection="1"/>
    <xf numFmtId="165" fontId="3" fillId="7" borderId="30" xfId="2" applyNumberFormat="1" applyFont="1" applyFill="1" applyBorder="1" applyProtection="1">
      <protection locked="0"/>
    </xf>
    <xf numFmtId="167" fontId="25" fillId="7" borderId="30" xfId="5" applyNumberFormat="1" applyFont="1" applyFill="1" applyBorder="1" applyProtection="1">
      <protection locked="0"/>
    </xf>
    <xf numFmtId="165" fontId="25" fillId="7" borderId="33" xfId="2" applyNumberFormat="1" applyFont="1" applyFill="1" applyBorder="1" applyProtection="1">
      <protection locked="0"/>
    </xf>
    <xf numFmtId="44" fontId="25" fillId="0" borderId="30" xfId="5" applyNumberFormat="1" applyFont="1" applyFill="1" applyBorder="1" applyProtection="1">
      <protection locked="0"/>
    </xf>
    <xf numFmtId="44" fontId="25" fillId="2" borderId="8" xfId="0" applyNumberFormat="1" applyFont="1" applyFill="1" applyBorder="1"/>
    <xf numFmtId="0" fontId="25" fillId="0" borderId="0" xfId="0" applyFont="1" applyAlignment="1">
      <alignment horizontal="center" vertical="center"/>
    </xf>
    <xf numFmtId="0" fontId="5" fillId="6" borderId="7" xfId="2" applyNumberFormat="1" applyFont="1" applyFill="1" applyBorder="1" applyAlignment="1" applyProtection="1">
      <alignment horizontal="left" vertical="center" indent="1"/>
      <protection locked="0"/>
    </xf>
    <xf numFmtId="0" fontId="5" fillId="7" borderId="7" xfId="2" applyNumberFormat="1" applyFont="1" applyFill="1" applyBorder="1" applyAlignment="1" applyProtection="1">
      <alignment horizontal="left" vertical="center" indent="1"/>
      <protection locked="0"/>
    </xf>
    <xf numFmtId="0" fontId="25" fillId="0" borderId="0" xfId="0" applyFont="1" applyAlignment="1">
      <alignment vertical="center"/>
    </xf>
    <xf numFmtId="169" fontId="3" fillId="3" borderId="0" xfId="1" applyNumberFormat="1" applyFont="1" applyFill="1" applyProtection="1"/>
    <xf numFmtId="0" fontId="22" fillId="3" borderId="0" xfId="1" applyFont="1" applyFill="1" applyAlignment="1" applyProtection="1">
      <alignment horizontal="center" vertical="center" wrapText="1"/>
    </xf>
    <xf numFmtId="169" fontId="17" fillId="0" borderId="0" xfId="0" applyNumberFormat="1" applyFont="1" applyAlignment="1">
      <alignment horizontal="center"/>
    </xf>
    <xf numFmtId="43" fontId="17" fillId="0" borderId="0" xfId="8" applyFont="1" applyAlignment="1">
      <alignment horizontal="center"/>
    </xf>
    <xf numFmtId="167" fontId="3" fillId="0" borderId="31" xfId="5" applyNumberFormat="1" applyFont="1" applyFill="1" applyBorder="1" applyAlignment="1" applyProtection="1">
      <alignment horizontal="center" vertical="center"/>
      <protection locked="0"/>
    </xf>
    <xf numFmtId="167" fontId="3" fillId="0" borderId="27" xfId="5" applyNumberFormat="1" applyFont="1" applyFill="1" applyBorder="1" applyAlignment="1" applyProtection="1">
      <alignment horizontal="center" vertical="center"/>
      <protection locked="0"/>
    </xf>
    <xf numFmtId="167" fontId="3" fillId="0" borderId="30" xfId="5" applyNumberFormat="1" applyFont="1" applyFill="1" applyBorder="1" applyAlignment="1" applyProtection="1">
      <alignment horizontal="center" vertical="center"/>
      <protection locked="0"/>
    </xf>
    <xf numFmtId="167" fontId="25" fillId="0" borderId="30" xfId="5" applyNumberFormat="1" applyFont="1" applyFill="1" applyBorder="1" applyAlignment="1" applyProtection="1">
      <alignment horizontal="center" vertical="center"/>
      <protection locked="0"/>
    </xf>
    <xf numFmtId="167" fontId="3" fillId="0" borderId="28" xfId="5" applyNumberFormat="1" applyFont="1" applyFill="1" applyBorder="1" applyAlignment="1" applyProtection="1">
      <alignment vertical="center"/>
      <protection locked="0"/>
    </xf>
    <xf numFmtId="167" fontId="3" fillId="0" borderId="31" xfId="5" applyNumberFormat="1" applyFont="1" applyFill="1" applyBorder="1" applyAlignment="1" applyProtection="1">
      <alignment vertical="center"/>
      <protection locked="0"/>
    </xf>
    <xf numFmtId="0" fontId="6" fillId="4" borderId="4" xfId="0" applyFont="1" applyFill="1" applyBorder="1" applyAlignment="1" applyProtection="1">
      <alignment vertical="center"/>
    </xf>
    <xf numFmtId="0" fontId="7" fillId="3" borderId="4" xfId="3" applyFill="1" applyBorder="1" applyAlignment="1" applyProtection="1">
      <alignment horizontal="center" vertical="center"/>
    </xf>
    <xf numFmtId="0" fontId="4" fillId="0" borderId="0" xfId="1" applyFont="1" applyAlignment="1" applyProtection="1">
      <alignment vertical="center"/>
    </xf>
    <xf numFmtId="3" fontId="19" fillId="0" borderId="0" xfId="7" applyFont="1" applyAlignment="1" applyProtection="1">
      <alignment vertical="center"/>
    </xf>
    <xf numFmtId="3" fontId="4" fillId="0" borderId="0" xfId="7" applyFont="1" applyAlignment="1" applyProtection="1">
      <alignment vertical="center"/>
    </xf>
    <xf numFmtId="0" fontId="9" fillId="9" borderId="5" xfId="1" applyFont="1" applyFill="1" applyBorder="1" applyAlignment="1" applyProtection="1">
      <alignment vertical="center"/>
    </xf>
    <xf numFmtId="0" fontId="9" fillId="9" borderId="9" xfId="1" applyFont="1" applyFill="1" applyBorder="1" applyAlignment="1" applyProtection="1">
      <alignment vertical="center"/>
      <protection locked="0"/>
    </xf>
    <xf numFmtId="0" fontId="9" fillId="9" borderId="6" xfId="1" applyFont="1" applyFill="1" applyBorder="1" applyAlignment="1" applyProtection="1">
      <alignment vertical="center"/>
      <protection locked="0"/>
    </xf>
    <xf numFmtId="0" fontId="9" fillId="9" borderId="41" xfId="1" applyFont="1" applyFill="1" applyBorder="1" applyAlignment="1" applyProtection="1">
      <alignment vertical="center"/>
      <protection locked="0"/>
    </xf>
    <xf numFmtId="0" fontId="9" fillId="9" borderId="39" xfId="1" applyFont="1" applyFill="1" applyBorder="1" applyAlignment="1" applyProtection="1">
      <alignment vertical="center"/>
    </xf>
    <xf numFmtId="0" fontId="9" fillId="9" borderId="9" xfId="1" applyFont="1" applyFill="1" applyBorder="1" applyAlignment="1" applyProtection="1">
      <alignment vertical="center"/>
    </xf>
    <xf numFmtId="0" fontId="9" fillId="9" borderId="6" xfId="1" applyFont="1" applyFill="1" applyBorder="1" applyAlignment="1" applyProtection="1">
      <alignment vertical="center"/>
    </xf>
    <xf numFmtId="0" fontId="5" fillId="2" borderId="8" xfId="1" applyFont="1" applyFill="1" applyBorder="1" applyProtection="1"/>
    <xf numFmtId="0" fontId="4" fillId="3" borderId="0" xfId="1" applyFont="1" applyFill="1" applyAlignment="1" applyProtection="1">
      <alignment vertical="center"/>
    </xf>
    <xf numFmtId="0" fontId="4" fillId="3" borderId="0" xfId="1" applyFont="1" applyFill="1" applyBorder="1" applyAlignment="1" applyProtection="1">
      <alignment vertical="center" wrapText="1"/>
    </xf>
    <xf numFmtId="0" fontId="22" fillId="3" borderId="0" xfId="1" applyFont="1" applyFill="1" applyAlignment="1" applyProtection="1">
      <alignment horizontal="center" vertical="center" wrapText="1"/>
    </xf>
    <xf numFmtId="0" fontId="3" fillId="11" borderId="30" xfId="0" applyFont="1" applyFill="1" applyBorder="1" applyProtection="1"/>
    <xf numFmtId="167" fontId="3" fillId="11" borderId="30" xfId="5" applyNumberFormat="1" applyFont="1" applyFill="1" applyBorder="1" applyProtection="1">
      <protection locked="0"/>
    </xf>
    <xf numFmtId="167" fontId="3" fillId="11" borderId="31" xfId="5" applyNumberFormat="1" applyFont="1" applyFill="1" applyBorder="1" applyAlignment="1" applyProtection="1">
      <alignment vertical="center"/>
      <protection locked="0"/>
    </xf>
    <xf numFmtId="165" fontId="3" fillId="11" borderId="32" xfId="2" applyNumberFormat="1" applyFont="1" applyFill="1" applyBorder="1" applyProtection="1">
      <protection locked="0"/>
    </xf>
    <xf numFmtId="44" fontId="3" fillId="11" borderId="30" xfId="5" applyNumberFormat="1" applyFont="1" applyFill="1" applyBorder="1" applyProtection="1">
      <protection locked="0"/>
    </xf>
    <xf numFmtId="0" fontId="3" fillId="11" borderId="0" xfId="0" applyFont="1" applyFill="1"/>
    <xf numFmtId="1" fontId="3" fillId="11" borderId="0" xfId="0" applyNumberFormat="1" applyFont="1" applyFill="1"/>
    <xf numFmtId="0" fontId="25" fillId="11" borderId="33" xfId="0" applyFont="1" applyFill="1" applyBorder="1" applyProtection="1"/>
    <xf numFmtId="167" fontId="3" fillId="11" borderId="30" xfId="5" applyNumberFormat="1" applyFont="1" applyFill="1" applyBorder="1" applyAlignment="1" applyProtection="1">
      <alignment horizontal="center" vertical="center"/>
      <protection locked="0"/>
    </xf>
    <xf numFmtId="165" fontId="3" fillId="11" borderId="30" xfId="2" applyNumberFormat="1" applyFont="1" applyFill="1" applyBorder="1" applyProtection="1">
      <protection locked="0"/>
    </xf>
    <xf numFmtId="0" fontId="25" fillId="11" borderId="0" xfId="0" applyFont="1" applyFill="1"/>
    <xf numFmtId="0" fontId="20" fillId="0" borderId="25" xfId="0" applyFont="1" applyBorder="1" applyAlignment="1" applyProtection="1">
      <alignment horizontal="left" vertical="top" wrapText="1"/>
    </xf>
    <xf numFmtId="0" fontId="20" fillId="0" borderId="41" xfId="0" applyFont="1" applyBorder="1" applyAlignment="1" applyProtection="1">
      <alignment horizontal="left" vertical="top" wrapText="1"/>
    </xf>
    <xf numFmtId="0" fontId="20" fillId="0" borderId="26" xfId="0" applyFont="1" applyBorder="1" applyAlignment="1" applyProtection="1">
      <alignment horizontal="left" vertical="top" wrapText="1"/>
    </xf>
    <xf numFmtId="0" fontId="20" fillId="0" borderId="22" xfId="0" applyFont="1" applyBorder="1" applyAlignment="1" applyProtection="1">
      <alignment horizontal="left" vertical="top" wrapText="1"/>
    </xf>
    <xf numFmtId="0" fontId="20" fillId="0" borderId="0" xfId="0" applyFont="1" applyBorder="1" applyAlignment="1" applyProtection="1">
      <alignment horizontal="left" vertical="top" wrapText="1"/>
    </xf>
    <xf numFmtId="0" fontId="20" fillId="0" borderId="40" xfId="0" applyFont="1" applyBorder="1" applyAlignment="1" applyProtection="1">
      <alignment horizontal="left" vertical="top" wrapText="1"/>
    </xf>
    <xf numFmtId="3" fontId="4" fillId="3" borderId="12" xfId="0" applyNumberFormat="1" applyFont="1" applyFill="1" applyBorder="1" applyAlignment="1" applyProtection="1">
      <alignment horizontal="left" vertical="center" wrapText="1"/>
    </xf>
    <xf numFmtId="0" fontId="12" fillId="0" borderId="13" xfId="0" applyFont="1" applyBorder="1" applyAlignment="1">
      <alignment horizontal="left" vertical="center" wrapText="1"/>
    </xf>
    <xf numFmtId="0" fontId="9" fillId="2" borderId="23" xfId="4" applyFont="1" applyFill="1" applyBorder="1" applyAlignment="1" applyProtection="1">
      <alignment horizontal="left" vertical="top"/>
    </xf>
    <xf numFmtId="0" fontId="9" fillId="2" borderId="39" xfId="4" applyFont="1" applyFill="1" applyBorder="1" applyAlignment="1" applyProtection="1">
      <alignment horizontal="left" vertical="top"/>
    </xf>
    <xf numFmtId="0" fontId="9" fillId="2" borderId="24" xfId="4" applyFont="1" applyFill="1" applyBorder="1" applyAlignment="1" applyProtection="1">
      <alignment horizontal="left" vertical="top"/>
    </xf>
    <xf numFmtId="0" fontId="5" fillId="2" borderId="5" xfId="1" applyFont="1" applyFill="1" applyBorder="1" applyAlignment="1" applyProtection="1">
      <alignment horizontal="left"/>
    </xf>
    <xf numFmtId="0" fontId="5" fillId="2" borderId="9" xfId="1" applyFont="1" applyFill="1" applyBorder="1" applyAlignment="1" applyProtection="1">
      <alignment horizontal="left"/>
    </xf>
    <xf numFmtId="0" fontId="5" fillId="2" borderId="6" xfId="1" applyFont="1" applyFill="1" applyBorder="1" applyAlignment="1" applyProtection="1">
      <alignment horizontal="left"/>
    </xf>
    <xf numFmtId="3" fontId="9" fillId="5" borderId="5" xfId="3" applyNumberFormat="1" applyFont="1" applyFill="1" applyBorder="1" applyAlignment="1" applyProtection="1">
      <alignment horizontal="left" vertical="center"/>
    </xf>
    <xf numFmtId="3" fontId="9" fillId="5" borderId="6" xfId="3" applyNumberFormat="1" applyFont="1" applyFill="1" applyBorder="1" applyAlignment="1" applyProtection="1">
      <alignment horizontal="left" vertical="center"/>
    </xf>
    <xf numFmtId="3" fontId="4" fillId="3" borderId="10" xfId="0" applyNumberFormat="1" applyFont="1" applyFill="1" applyBorder="1" applyAlignment="1" applyProtection="1">
      <alignment horizontal="left" vertical="center" wrapText="1"/>
    </xf>
    <xf numFmtId="3" fontId="4" fillId="3" borderId="11" xfId="0" applyNumberFormat="1" applyFont="1" applyFill="1" applyBorder="1" applyAlignment="1" applyProtection="1">
      <alignment horizontal="left" vertical="center" wrapText="1"/>
    </xf>
    <xf numFmtId="0" fontId="23" fillId="2" borderId="4" xfId="0" applyFont="1" applyFill="1" applyBorder="1" applyAlignment="1">
      <alignment horizontal="center" vertical="center"/>
    </xf>
    <xf numFmtId="3" fontId="23" fillId="0" borderId="4" xfId="0" applyNumberFormat="1" applyFont="1" applyFill="1" applyBorder="1" applyAlignment="1" applyProtection="1">
      <alignment horizontal="center" vertical="center"/>
    </xf>
    <xf numFmtId="0" fontId="22" fillId="3" borderId="0" xfId="1" applyFont="1" applyFill="1" applyAlignment="1" applyProtection="1">
      <alignment horizontal="center" vertical="center" wrapText="1"/>
    </xf>
    <xf numFmtId="165" fontId="22" fillId="2" borderId="5" xfId="5" applyNumberFormat="1" applyFont="1" applyFill="1" applyBorder="1" applyAlignment="1">
      <alignment horizontal="center" vertical="center" wrapText="1"/>
    </xf>
    <xf numFmtId="165" fontId="22" fillId="2" borderId="9" xfId="5" applyNumberFormat="1" applyFont="1" applyFill="1" applyBorder="1" applyAlignment="1">
      <alignment horizontal="center" vertical="center" wrapText="1"/>
    </xf>
    <xf numFmtId="0" fontId="18" fillId="3" borderId="41" xfId="0" applyFont="1" applyFill="1" applyBorder="1" applyAlignment="1">
      <alignment horizontal="center" vertical="center"/>
    </xf>
    <xf numFmtId="165" fontId="17" fillId="3" borderId="19" xfId="0" applyNumberFormat="1" applyFont="1" applyFill="1" applyBorder="1" applyAlignment="1">
      <alignment horizontal="center" vertical="center"/>
    </xf>
    <xf numFmtId="165" fontId="17" fillId="3" borderId="20" xfId="0" applyNumberFormat="1" applyFont="1" applyFill="1" applyBorder="1" applyAlignment="1">
      <alignment horizontal="center" vertical="center"/>
    </xf>
    <xf numFmtId="164" fontId="17" fillId="3" borderId="19" xfId="0" applyNumberFormat="1" applyFont="1" applyFill="1" applyBorder="1" applyAlignment="1">
      <alignment horizontal="center" vertical="center"/>
    </xf>
    <xf numFmtId="0" fontId="17" fillId="3" borderId="20" xfId="0" applyFont="1" applyFill="1" applyBorder="1" applyAlignment="1">
      <alignment horizontal="center" vertical="center"/>
    </xf>
    <xf numFmtId="0" fontId="23" fillId="2" borderId="17" xfId="0" applyFont="1" applyFill="1" applyBorder="1" applyAlignment="1" applyProtection="1">
      <alignment horizontal="center" vertical="center"/>
      <protection locked="0"/>
    </xf>
    <xf numFmtId="0" fontId="17" fillId="2" borderId="18" xfId="0" applyFont="1" applyFill="1" applyBorder="1" applyAlignment="1" applyProtection="1">
      <alignment horizontal="center" vertical="center"/>
      <protection locked="0"/>
    </xf>
    <xf numFmtId="0" fontId="24" fillId="2" borderId="5" xfId="0" applyFont="1" applyFill="1" applyBorder="1" applyAlignment="1">
      <alignment horizontal="center" vertical="center" wrapText="1"/>
    </xf>
    <xf numFmtId="0" fontId="17" fillId="2" borderId="9" xfId="0" applyFont="1" applyFill="1" applyBorder="1" applyAlignment="1">
      <alignment horizontal="center" vertical="center" wrapText="1"/>
    </xf>
    <xf numFmtId="0" fontId="24" fillId="2" borderId="17" xfId="0" applyFont="1" applyFill="1" applyBorder="1" applyAlignment="1">
      <alignment horizontal="center" vertical="center" wrapText="1"/>
    </xf>
    <xf numFmtId="0" fontId="18" fillId="2" borderId="18" xfId="0" applyFont="1" applyFill="1" applyBorder="1" applyAlignment="1">
      <alignment horizontal="center" vertical="center" wrapText="1"/>
    </xf>
    <xf numFmtId="3" fontId="23" fillId="2" borderId="14" xfId="0" applyNumberFormat="1" applyFont="1" applyFill="1" applyBorder="1" applyAlignment="1" applyProtection="1">
      <alignment horizontal="center" vertical="center" wrapText="1"/>
      <protection locked="0"/>
    </xf>
    <xf numFmtId="0" fontId="18" fillId="2" borderId="15" xfId="0" applyFont="1" applyFill="1" applyBorder="1" applyAlignment="1" applyProtection="1">
      <alignment horizontal="center" vertical="center" wrapText="1"/>
      <protection locked="0"/>
    </xf>
    <xf numFmtId="0" fontId="23" fillId="2" borderId="16" xfId="0" applyFont="1" applyFill="1" applyBorder="1" applyAlignment="1" applyProtection="1">
      <alignment horizontal="center" vertical="center" wrapText="1"/>
      <protection locked="0"/>
    </xf>
    <xf numFmtId="0" fontId="17" fillId="2" borderId="4" xfId="0" applyFont="1" applyFill="1" applyBorder="1" applyAlignment="1" applyProtection="1">
      <alignment horizontal="center" vertical="center" wrapText="1"/>
      <protection locked="0"/>
    </xf>
    <xf numFmtId="49" fontId="3" fillId="0" borderId="1" xfId="4" applyNumberFormat="1" applyFont="1" applyFill="1" applyBorder="1" applyAlignment="1" applyProtection="1">
      <alignment horizontal="center" vertical="center" wrapText="1"/>
      <protection hidden="1"/>
    </xf>
    <xf numFmtId="49" fontId="3" fillId="0" borderId="2" xfId="4" applyNumberFormat="1" applyFont="1" applyFill="1" applyBorder="1" applyAlignment="1" applyProtection="1">
      <alignment horizontal="center" vertical="center" wrapText="1"/>
      <protection hidden="1"/>
    </xf>
    <xf numFmtId="49" fontId="3" fillId="0" borderId="3" xfId="4" applyNumberFormat="1" applyFont="1" applyFill="1" applyBorder="1" applyAlignment="1" applyProtection="1">
      <alignment horizontal="center" vertical="center" wrapText="1"/>
      <protection hidden="1"/>
    </xf>
    <xf numFmtId="0" fontId="26" fillId="2" borderId="5" xfId="0" applyFont="1" applyFill="1" applyBorder="1" applyAlignment="1" applyProtection="1">
      <alignment horizontal="center"/>
    </xf>
    <xf numFmtId="0" fontId="26" fillId="2" borderId="9" xfId="0" applyFont="1" applyFill="1" applyBorder="1" applyAlignment="1" applyProtection="1">
      <alignment horizontal="center"/>
    </xf>
    <xf numFmtId="0" fontId="26" fillId="2" borderId="6" xfId="0" applyFont="1" applyFill="1" applyBorder="1" applyAlignment="1" applyProtection="1">
      <alignment horizontal="center"/>
    </xf>
    <xf numFmtId="0" fontId="3" fillId="2" borderId="35" xfId="0" applyFont="1" applyFill="1" applyBorder="1" applyAlignment="1" applyProtection="1">
      <alignment horizontal="center"/>
    </xf>
    <xf numFmtId="0" fontId="3" fillId="2" borderId="36" xfId="0" applyFont="1" applyFill="1" applyBorder="1" applyAlignment="1" applyProtection="1">
      <alignment horizontal="center"/>
    </xf>
    <xf numFmtId="0" fontId="3" fillId="2" borderId="37" xfId="0" applyFont="1" applyFill="1" applyBorder="1" applyAlignment="1" applyProtection="1">
      <alignment horizontal="center"/>
    </xf>
    <xf numFmtId="0" fontId="26" fillId="2" borderId="5" xfId="0" applyFont="1" applyFill="1" applyBorder="1" applyAlignment="1" applyProtection="1">
      <alignment horizontal="center" vertical="center"/>
    </xf>
    <xf numFmtId="0" fontId="26" fillId="2" borderId="9" xfId="0" applyFont="1" applyFill="1" applyBorder="1" applyAlignment="1" applyProtection="1">
      <alignment horizontal="center" vertical="center"/>
    </xf>
    <xf numFmtId="0" fontId="26" fillId="2" borderId="6" xfId="0" applyFont="1" applyFill="1" applyBorder="1" applyAlignment="1" applyProtection="1">
      <alignment horizontal="center" vertical="center"/>
    </xf>
    <xf numFmtId="0" fontId="23" fillId="5" borderId="23" xfId="0" applyFont="1" applyFill="1" applyBorder="1" applyAlignment="1">
      <alignment horizontal="center" vertical="center"/>
    </xf>
    <xf numFmtId="0" fontId="25" fillId="0" borderId="24" xfId="0" applyFont="1" applyBorder="1" applyAlignment="1">
      <alignment horizontal="center" vertical="center"/>
    </xf>
    <xf numFmtId="0" fontId="25" fillId="0" borderId="25" xfId="0" applyFont="1" applyBorder="1" applyAlignment="1">
      <alignment horizontal="center" vertical="center"/>
    </xf>
    <xf numFmtId="0" fontId="25" fillId="0" borderId="26" xfId="0" applyFont="1" applyBorder="1" applyAlignment="1">
      <alignment horizontal="center" vertical="center"/>
    </xf>
    <xf numFmtId="0" fontId="26" fillId="2" borderId="1" xfId="0" applyFont="1" applyFill="1" applyBorder="1" applyAlignment="1">
      <alignment horizontal="center" vertical="center" wrapText="1"/>
    </xf>
    <xf numFmtId="0" fontId="26" fillId="2" borderId="2" xfId="0" applyFont="1" applyFill="1" applyBorder="1" applyAlignment="1">
      <alignment horizontal="center" vertical="center" wrapText="1"/>
    </xf>
    <xf numFmtId="0" fontId="26" fillId="2" borderId="3" xfId="0" applyFont="1" applyFill="1" applyBorder="1" applyAlignment="1">
      <alignment horizontal="center" vertical="center" wrapText="1"/>
    </xf>
    <xf numFmtId="0" fontId="23" fillId="2" borderId="5" xfId="0" applyFont="1" applyFill="1" applyBorder="1" applyAlignment="1" applyProtection="1">
      <alignment horizontal="center"/>
    </xf>
    <xf numFmtId="0" fontId="23" fillId="2" borderId="9" xfId="0" applyFont="1" applyFill="1" applyBorder="1" applyAlignment="1" applyProtection="1">
      <alignment horizontal="center"/>
    </xf>
    <xf numFmtId="0" fontId="23" fillId="2" borderId="6" xfId="0" applyFont="1" applyFill="1" applyBorder="1" applyAlignment="1" applyProtection="1">
      <alignment horizontal="center"/>
    </xf>
    <xf numFmtId="0" fontId="4" fillId="10" borderId="48" xfId="0" applyFont="1" applyFill="1" applyBorder="1" applyAlignment="1" applyProtection="1">
      <alignment horizontal="left" wrapText="1"/>
      <protection locked="0"/>
    </xf>
    <xf numFmtId="0" fontId="4" fillId="10" borderId="49" xfId="0" applyFont="1" applyFill="1" applyBorder="1" applyAlignment="1" applyProtection="1">
      <alignment horizontal="left" wrapText="1"/>
      <protection locked="0"/>
    </xf>
    <xf numFmtId="0" fontId="4" fillId="10" borderId="51" xfId="0" applyFont="1" applyFill="1" applyBorder="1" applyAlignment="1" applyProtection="1">
      <alignment horizontal="left" wrapText="1"/>
      <protection locked="0"/>
    </xf>
    <xf numFmtId="0" fontId="4" fillId="10" borderId="16" xfId="0" applyFont="1" applyFill="1" applyBorder="1" applyAlignment="1" applyProtection="1">
      <alignment horizontal="left" wrapText="1"/>
      <protection locked="0"/>
    </xf>
    <xf numFmtId="0" fontId="4" fillId="10" borderId="4" xfId="0" applyFont="1" applyFill="1" applyBorder="1" applyAlignment="1" applyProtection="1">
      <alignment horizontal="left" wrapText="1"/>
      <protection locked="0"/>
    </xf>
    <xf numFmtId="0" fontId="4" fillId="10" borderId="20" xfId="0" applyFont="1" applyFill="1" applyBorder="1" applyAlignment="1" applyProtection="1">
      <alignment horizontal="left" wrapText="1"/>
      <protection locked="0"/>
    </xf>
    <xf numFmtId="0" fontId="4" fillId="10" borderId="14" xfId="0" applyFont="1" applyFill="1" applyBorder="1" applyAlignment="1" applyProtection="1">
      <alignment horizontal="left" wrapText="1"/>
      <protection locked="0"/>
    </xf>
    <xf numFmtId="0" fontId="4" fillId="10" borderId="15" xfId="0" applyFont="1" applyFill="1" applyBorder="1" applyAlignment="1" applyProtection="1">
      <alignment horizontal="left" wrapText="1"/>
      <protection locked="0"/>
    </xf>
    <xf numFmtId="0" fontId="4" fillId="10" borderId="42" xfId="0" applyFont="1" applyFill="1" applyBorder="1" applyAlignment="1" applyProtection="1">
      <alignment horizontal="left" wrapText="1"/>
      <protection locked="0"/>
    </xf>
    <xf numFmtId="0" fontId="15" fillId="0" borderId="5" xfId="0" applyFont="1" applyFill="1" applyBorder="1" applyAlignment="1" applyProtection="1">
      <alignment vertical="center" wrapText="1"/>
    </xf>
    <xf numFmtId="0" fontId="14" fillId="0" borderId="6" xfId="0" applyFont="1" applyBorder="1" applyAlignment="1" applyProtection="1">
      <alignment vertical="center" wrapText="1"/>
    </xf>
    <xf numFmtId="0" fontId="9" fillId="6" borderId="5" xfId="0" applyFont="1" applyFill="1" applyBorder="1" applyAlignment="1" applyProtection="1"/>
    <xf numFmtId="0" fontId="14" fillId="6" borderId="6" xfId="0" applyFont="1" applyFill="1" applyBorder="1" applyAlignment="1" applyProtection="1"/>
    <xf numFmtId="3" fontId="4" fillId="6" borderId="23" xfId="7" applyFont="1" applyFill="1" applyBorder="1" applyAlignment="1" applyProtection="1">
      <alignment horizontal="left" vertical="top" wrapText="1"/>
    </xf>
    <xf numFmtId="3" fontId="4" fillId="6" borderId="39" xfId="7" applyFont="1" applyFill="1" applyBorder="1" applyAlignment="1" applyProtection="1">
      <alignment horizontal="left" vertical="top" wrapText="1"/>
    </xf>
    <xf numFmtId="3" fontId="4" fillId="6" borderId="24" xfId="7" applyFont="1" applyFill="1" applyBorder="1" applyAlignment="1" applyProtection="1">
      <alignment horizontal="left" vertical="top" wrapText="1"/>
    </xf>
    <xf numFmtId="3" fontId="4" fillId="6" borderId="22" xfId="7" applyFont="1" applyFill="1" applyBorder="1" applyAlignment="1" applyProtection="1">
      <alignment horizontal="left" vertical="top" wrapText="1"/>
    </xf>
    <xf numFmtId="3" fontId="4" fillId="6" borderId="0" xfId="7" applyFont="1" applyFill="1" applyBorder="1" applyAlignment="1" applyProtection="1">
      <alignment horizontal="left" vertical="top" wrapText="1"/>
    </xf>
    <xf numFmtId="3" fontId="4" fillId="6" borderId="40" xfId="7" applyFont="1" applyFill="1" applyBorder="1" applyAlignment="1" applyProtection="1">
      <alignment horizontal="left" vertical="top" wrapText="1"/>
    </xf>
    <xf numFmtId="3" fontId="4" fillId="6" borderId="25" xfId="7" applyFont="1" applyFill="1" applyBorder="1" applyAlignment="1" applyProtection="1">
      <alignment horizontal="left" vertical="top" wrapText="1"/>
    </xf>
    <xf numFmtId="3" fontId="4" fillId="6" borderId="41" xfId="7" applyFont="1" applyFill="1" applyBorder="1" applyAlignment="1" applyProtection="1">
      <alignment horizontal="left" vertical="top" wrapText="1"/>
    </xf>
    <xf numFmtId="3" fontId="4" fillId="6" borderId="26" xfId="7" applyFont="1" applyFill="1" applyBorder="1" applyAlignment="1" applyProtection="1">
      <alignment horizontal="left" vertical="top" wrapText="1"/>
    </xf>
    <xf numFmtId="3" fontId="9" fillId="0" borderId="5" xfId="0" applyNumberFormat="1" applyFont="1" applyFill="1" applyBorder="1" applyAlignment="1" applyProtection="1">
      <alignment vertical="center"/>
      <protection locked="0"/>
    </xf>
    <xf numFmtId="0" fontId="2" fillId="0" borderId="6" xfId="0" applyFont="1" applyFill="1" applyBorder="1" applyAlignment="1" applyProtection="1">
      <alignment vertical="center"/>
      <protection locked="0"/>
    </xf>
    <xf numFmtId="0" fontId="4" fillId="10" borderId="44" xfId="0" applyFont="1" applyFill="1" applyBorder="1" applyAlignment="1" applyProtection="1">
      <alignment horizontal="left" wrapText="1"/>
      <protection locked="0"/>
    </xf>
    <xf numFmtId="0" fontId="4" fillId="10" borderId="47" xfId="0" applyFont="1" applyFill="1" applyBorder="1" applyAlignment="1" applyProtection="1">
      <alignment horizontal="left" wrapText="1"/>
      <protection locked="0"/>
    </xf>
    <xf numFmtId="0" fontId="4" fillId="10" borderId="50" xfId="0" applyFont="1" applyFill="1" applyBorder="1" applyAlignment="1" applyProtection="1">
      <alignment horizontal="left" wrapText="1"/>
      <protection locked="0"/>
    </xf>
  </cellXfs>
  <cellStyles count="9">
    <cellStyle name="_x000a__x000a_JournalTemplate=C:\COMFO\CTALK\JOURSTD.TPL_x000a__x000a_LbStateAddress=3 3 0 251 1 89 2 311_x000a__x000a_LbStateJou" xfId="4"/>
    <cellStyle name="Comma" xfId="8" builtinId="3"/>
    <cellStyle name="Comma 2" xfId="5"/>
    <cellStyle name="Currency 2" xfId="2"/>
    <cellStyle name="Hyperlink" xfId="3" builtinId="8"/>
    <cellStyle name="Normal" xfId="0" builtinId="0"/>
    <cellStyle name="Normal 258" xfId="7"/>
    <cellStyle name="Normal_Application Development Pricing Format" xfId="1"/>
    <cellStyle name="Percent" xfId="6"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editAs="oneCell">
    <xdr:from>
      <xdr:col>1</xdr:col>
      <xdr:colOff>259773</xdr:colOff>
      <xdr:row>0</xdr:row>
      <xdr:rowOff>57727</xdr:rowOff>
    </xdr:from>
    <xdr:to>
      <xdr:col>1</xdr:col>
      <xdr:colOff>1444976</xdr:colOff>
      <xdr:row>0</xdr:row>
      <xdr:rowOff>1095952</xdr:rowOff>
    </xdr:to>
    <xdr:pic>
      <xdr:nvPicPr>
        <xdr:cNvPr id="4" name="Picture 3">
          <a:extLst>
            <a:ext uri="{FF2B5EF4-FFF2-40B4-BE49-F238E27FC236}">
              <a16:creationId xmlns="" xmlns:a16="http://schemas.microsoft.com/office/drawing/2014/main" id="{00000000-0008-0000-00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0682" y="57727"/>
          <a:ext cx="1185203" cy="10382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488951</xdr:colOff>
      <xdr:row>0</xdr:row>
      <xdr:rowOff>279401</xdr:rowOff>
    </xdr:from>
    <xdr:to>
      <xdr:col>2</xdr:col>
      <xdr:colOff>266701</xdr:colOff>
      <xdr:row>0</xdr:row>
      <xdr:rowOff>1225551</xdr:rowOff>
    </xdr:to>
    <xdr:pic>
      <xdr:nvPicPr>
        <xdr:cNvPr id="3" name="Picture 2">
          <a:extLst>
            <a:ext uri="{FF2B5EF4-FFF2-40B4-BE49-F238E27FC236}">
              <a16:creationId xmlns="" xmlns:a16="http://schemas.microsoft.com/office/drawing/2014/main" id="{00000000-0008-0000-01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85801" y="279401"/>
          <a:ext cx="977900" cy="9461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144640</xdr:colOff>
      <xdr:row>0</xdr:row>
      <xdr:rowOff>0</xdr:rowOff>
    </xdr:from>
    <xdr:to>
      <xdr:col>0</xdr:col>
      <xdr:colOff>1312333</xdr:colOff>
      <xdr:row>0</xdr:row>
      <xdr:rowOff>973667</xdr:rowOff>
    </xdr:to>
    <xdr:pic>
      <xdr:nvPicPr>
        <xdr:cNvPr id="2" name="Picture 1">
          <a:extLst>
            <a:ext uri="{FF2B5EF4-FFF2-40B4-BE49-F238E27FC236}">
              <a16:creationId xmlns="" xmlns:a16="http://schemas.microsoft.com/office/drawing/2014/main" id="{C2D011C7-70EF-4071-BA0A-61BE02F026C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4640" y="0"/>
          <a:ext cx="1167693" cy="97366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63500</xdr:colOff>
      <xdr:row>0</xdr:row>
      <xdr:rowOff>25400</xdr:rowOff>
    </xdr:from>
    <xdr:to>
      <xdr:col>0</xdr:col>
      <xdr:colOff>1248703</xdr:colOff>
      <xdr:row>1</xdr:row>
      <xdr:rowOff>34925</xdr:rowOff>
    </xdr:to>
    <xdr:pic>
      <xdr:nvPicPr>
        <xdr:cNvPr id="3" name="Picture 2">
          <a:extLst>
            <a:ext uri="{FF2B5EF4-FFF2-40B4-BE49-F238E27FC236}">
              <a16:creationId xmlns="" xmlns:a16="http://schemas.microsoft.com/office/drawing/2014/main" id="{00000000-0008-0000-03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3500" y="25400"/>
          <a:ext cx="1185203" cy="103822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171450</xdr:colOff>
      <xdr:row>0</xdr:row>
      <xdr:rowOff>0</xdr:rowOff>
    </xdr:from>
    <xdr:to>
      <xdr:col>2</xdr:col>
      <xdr:colOff>920750</xdr:colOff>
      <xdr:row>0</xdr:row>
      <xdr:rowOff>1038225</xdr:rowOff>
    </xdr:to>
    <xdr:pic>
      <xdr:nvPicPr>
        <xdr:cNvPr id="7" name="Picture 6">
          <a:extLst>
            <a:ext uri="{FF2B5EF4-FFF2-40B4-BE49-F238E27FC236}">
              <a16:creationId xmlns="" xmlns:a16="http://schemas.microsoft.com/office/drawing/2014/main" id="{00000000-0008-0000-0500-000007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1450" y="0"/>
          <a:ext cx="1397000" cy="103822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D34"/>
  <sheetViews>
    <sheetView topLeftCell="A19" zoomScale="66" zoomScaleNormal="66" workbookViewId="0">
      <selection activeCell="B27" sqref="B27:D27"/>
    </sheetView>
  </sheetViews>
  <sheetFormatPr defaultColWidth="8.77734375" defaultRowHeight="13.2" x14ac:dyDescent="0.25"/>
  <cols>
    <col min="1" max="1" width="3.21875" style="1" customWidth="1"/>
    <col min="2" max="2" width="30" style="1" customWidth="1"/>
    <col min="3" max="3" width="84.44140625" style="1" customWidth="1"/>
    <col min="4" max="4" width="25" style="1" customWidth="1"/>
    <col min="5" max="5" width="5.44140625" style="1" customWidth="1"/>
    <col min="6" max="6" width="18.21875" style="1" customWidth="1"/>
    <col min="7" max="7" width="72.21875" style="1" customWidth="1"/>
    <col min="8" max="8" width="8.77734375" style="1"/>
    <col min="9" max="9" width="53.21875" style="1" customWidth="1"/>
    <col min="10" max="16384" width="8.77734375" style="1"/>
  </cols>
  <sheetData>
    <row r="1" spans="2:4" ht="96.75" customHeight="1" thickBot="1" x14ac:dyDescent="0.3">
      <c r="C1" s="21" t="s">
        <v>39</v>
      </c>
      <c r="D1" s="14" t="s">
        <v>24</v>
      </c>
    </row>
    <row r="2" spans="2:4" ht="22.5" customHeight="1" thickBot="1" x14ac:dyDescent="0.3">
      <c r="B2" s="128" t="s">
        <v>8</v>
      </c>
      <c r="C2" s="2"/>
      <c r="D2" s="3" t="s">
        <v>9</v>
      </c>
    </row>
    <row r="3" spans="2:4" ht="22.5" customHeight="1" thickBot="1" x14ac:dyDescent="0.3">
      <c r="B3" s="4"/>
      <c r="C3" s="103" t="s">
        <v>10</v>
      </c>
      <c r="D3" s="5" t="s">
        <v>11</v>
      </c>
    </row>
    <row r="4" spans="2:4" ht="24" customHeight="1" thickBot="1" x14ac:dyDescent="0.3">
      <c r="B4" s="6"/>
      <c r="C4" s="104" t="s">
        <v>12</v>
      </c>
    </row>
    <row r="5" spans="2:4" ht="37.5" customHeight="1" thickBot="1" x14ac:dyDescent="0.3">
      <c r="B5" s="6"/>
      <c r="C5" s="7" t="s">
        <v>13</v>
      </c>
    </row>
    <row r="6" spans="2:4" ht="37.5" customHeight="1" thickBot="1" x14ac:dyDescent="0.3">
      <c r="B6" s="6"/>
      <c r="C6" s="7" t="s">
        <v>14</v>
      </c>
    </row>
    <row r="7" spans="2:4" ht="24.75" customHeight="1" thickBot="1" x14ac:dyDescent="0.3">
      <c r="B7" s="8"/>
      <c r="C7" s="103" t="s">
        <v>15</v>
      </c>
    </row>
    <row r="8" spans="2:4" ht="49.5" customHeight="1" thickBot="1" x14ac:dyDescent="0.3">
      <c r="B8" s="9" t="s">
        <v>16</v>
      </c>
      <c r="C8" s="10" t="s">
        <v>17</v>
      </c>
    </row>
    <row r="9" spans="2:4" s="129" customFormat="1" ht="55.5" customHeight="1" thickBot="1" x14ac:dyDescent="0.35">
      <c r="B9" s="11" t="s">
        <v>18</v>
      </c>
      <c r="C9" s="17" t="s">
        <v>19</v>
      </c>
      <c r="D9" s="130"/>
    </row>
    <row r="10" spans="2:4" ht="45.75" customHeight="1" thickBot="1" x14ac:dyDescent="0.3">
      <c r="B10" s="9" t="s">
        <v>20</v>
      </c>
      <c r="C10" s="12" t="s">
        <v>21</v>
      </c>
      <c r="D10" s="13"/>
    </row>
    <row r="11" spans="2:4" s="129" customFormat="1" ht="69" customHeight="1" thickBot="1" x14ac:dyDescent="0.35">
      <c r="B11" s="11" t="s">
        <v>22</v>
      </c>
      <c r="C11" s="17" t="s">
        <v>23</v>
      </c>
    </row>
    <row r="12" spans="2:4" ht="48" customHeight="1" thickBot="1" x14ac:dyDescent="0.3">
      <c r="B12" s="15" t="s">
        <v>25</v>
      </c>
      <c r="C12" s="16" t="s">
        <v>26</v>
      </c>
    </row>
    <row r="13" spans="2:4" ht="48" customHeight="1" thickBot="1" x14ac:dyDescent="0.3">
      <c r="B13" s="11" t="s">
        <v>27</v>
      </c>
      <c r="C13" s="17" t="s">
        <v>40</v>
      </c>
    </row>
    <row r="14" spans="2:4" ht="48" customHeight="1" thickBot="1" x14ac:dyDescent="0.3">
      <c r="B14" s="15" t="s">
        <v>28</v>
      </c>
      <c r="C14" s="16" t="s">
        <v>29</v>
      </c>
    </row>
    <row r="15" spans="2:4" ht="48" customHeight="1" thickBot="1" x14ac:dyDescent="0.3">
      <c r="B15" s="11" t="s">
        <v>137</v>
      </c>
      <c r="C15" s="17" t="s">
        <v>146</v>
      </c>
    </row>
    <row r="16" spans="2:4" ht="48" customHeight="1" thickBot="1" x14ac:dyDescent="0.3">
      <c r="B16" s="15" t="s">
        <v>145</v>
      </c>
      <c r="C16" s="16" t="s">
        <v>138</v>
      </c>
    </row>
    <row r="17" spans="2:4" ht="18" customHeight="1" thickBot="1" x14ac:dyDescent="0.3"/>
    <row r="18" spans="2:4" ht="18" customHeight="1" thickBot="1" x14ac:dyDescent="0.3">
      <c r="B18" s="154" t="s">
        <v>30</v>
      </c>
      <c r="C18" s="155"/>
      <c r="D18" s="156"/>
    </row>
    <row r="19" spans="2:4" ht="24" customHeight="1" thickBot="1" x14ac:dyDescent="0.3">
      <c r="B19" s="18" t="s">
        <v>31</v>
      </c>
      <c r="C19" s="157" t="s">
        <v>32</v>
      </c>
      <c r="D19" s="158"/>
    </row>
    <row r="20" spans="2:4" ht="71.25" customHeight="1" thickBot="1" x14ac:dyDescent="0.3">
      <c r="B20" s="19" t="s">
        <v>132</v>
      </c>
      <c r="C20" s="159" t="s">
        <v>157</v>
      </c>
      <c r="D20" s="160"/>
    </row>
    <row r="21" spans="2:4" ht="71.25" customHeight="1" thickBot="1" x14ac:dyDescent="0.3">
      <c r="B21" s="23" t="s">
        <v>36</v>
      </c>
      <c r="C21" s="149" t="s">
        <v>140</v>
      </c>
      <c r="D21" s="150"/>
    </row>
    <row r="22" spans="2:4" ht="98.25" customHeight="1" thickBot="1" x14ac:dyDescent="0.3">
      <c r="B22" s="23" t="s">
        <v>133</v>
      </c>
      <c r="C22" s="149" t="s">
        <v>141</v>
      </c>
      <c r="D22" s="150"/>
    </row>
    <row r="23" spans="2:4" ht="93" customHeight="1" thickBot="1" x14ac:dyDescent="0.3">
      <c r="B23" s="24" t="s">
        <v>103</v>
      </c>
      <c r="C23" s="149" t="s">
        <v>142</v>
      </c>
      <c r="D23" s="150"/>
    </row>
    <row r="24" spans="2:4" ht="71.25" customHeight="1" thickBot="1" x14ac:dyDescent="0.3">
      <c r="B24" s="20" t="s">
        <v>11</v>
      </c>
      <c r="C24" s="149" t="s">
        <v>33</v>
      </c>
      <c r="D24" s="150"/>
    </row>
    <row r="25" spans="2:4" ht="13.8" thickBot="1" x14ac:dyDescent="0.3"/>
    <row r="26" spans="2:4" x14ac:dyDescent="0.25">
      <c r="B26" s="151" t="s">
        <v>104</v>
      </c>
      <c r="C26" s="152"/>
      <c r="D26" s="153"/>
    </row>
    <row r="27" spans="2:4" ht="30.75" customHeight="1" x14ac:dyDescent="0.25">
      <c r="B27" s="146" t="s">
        <v>150</v>
      </c>
      <c r="C27" s="147"/>
      <c r="D27" s="148"/>
    </row>
    <row r="28" spans="2:4" ht="30.75" customHeight="1" x14ac:dyDescent="0.25">
      <c r="B28" s="146" t="s">
        <v>105</v>
      </c>
      <c r="C28" s="147"/>
      <c r="D28" s="148"/>
    </row>
    <row r="29" spans="2:4" ht="30.75" customHeight="1" x14ac:dyDescent="0.25">
      <c r="B29" s="146" t="s">
        <v>106</v>
      </c>
      <c r="C29" s="147"/>
      <c r="D29" s="148"/>
    </row>
    <row r="30" spans="2:4" ht="30.75" customHeight="1" x14ac:dyDescent="0.25">
      <c r="B30" s="146" t="s">
        <v>151</v>
      </c>
      <c r="C30" s="147"/>
      <c r="D30" s="148"/>
    </row>
    <row r="31" spans="2:4" ht="30.75" customHeight="1" x14ac:dyDescent="0.25">
      <c r="B31" s="146" t="s">
        <v>107</v>
      </c>
      <c r="C31" s="147"/>
      <c r="D31" s="148"/>
    </row>
    <row r="32" spans="2:4" ht="30.75" customHeight="1" x14ac:dyDescent="0.25">
      <c r="B32" s="146" t="s">
        <v>152</v>
      </c>
      <c r="C32" s="147"/>
      <c r="D32" s="148"/>
    </row>
    <row r="33" spans="2:4" ht="30.75" customHeight="1" x14ac:dyDescent="0.25">
      <c r="B33" s="146" t="s">
        <v>108</v>
      </c>
      <c r="C33" s="147"/>
      <c r="D33" s="148"/>
    </row>
    <row r="34" spans="2:4" ht="30.75" customHeight="1" thickBot="1" x14ac:dyDescent="0.3">
      <c r="B34" s="143" t="s">
        <v>109</v>
      </c>
      <c r="C34" s="144"/>
      <c r="D34" s="145"/>
    </row>
  </sheetData>
  <mergeCells count="16">
    <mergeCell ref="C22:D22"/>
    <mergeCell ref="B18:D18"/>
    <mergeCell ref="C19:D19"/>
    <mergeCell ref="C20:D20"/>
    <mergeCell ref="C21:D21"/>
    <mergeCell ref="C23:D23"/>
    <mergeCell ref="C24:D24"/>
    <mergeCell ref="B26:D26"/>
    <mergeCell ref="B27:D27"/>
    <mergeCell ref="B28:D28"/>
    <mergeCell ref="B34:D34"/>
    <mergeCell ref="B29:D29"/>
    <mergeCell ref="B30:D30"/>
    <mergeCell ref="B31:D31"/>
    <mergeCell ref="B32:D32"/>
    <mergeCell ref="B33:D33"/>
  </mergeCells>
  <hyperlinks>
    <hyperlink ref="D3" location="'Pricing Assumptions'!A1" display="Pricing Assumptions"/>
    <hyperlink ref="B20" location="Leasing_Pricing!A1" display="Leasing Pricing"/>
    <hyperlink ref="B22" location="'Manage Rate_Leasing'!A1" display="Manage Rate-leasing"/>
    <hyperlink ref="B23" location="'Manage Rate_Purchase'!A1" display="Manage Rate- Purchase"/>
    <hyperlink ref="B24" location="'Pricing Assumptions'!A1" display="Pricing Assumptions"/>
    <hyperlink ref="B21" location="'Upgrade Options'!A1" display="Upgrade Options"/>
  </hyperlinks>
  <pageMargins left="0.7" right="0.7" top="0.75" bottom="0.75" header="0.3" footer="0.3"/>
  <pageSetup paperSize="9"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I11"/>
  <sheetViews>
    <sheetView showGridLines="0" zoomScaleNormal="100" workbookViewId="0">
      <selection activeCell="D11" sqref="D11:F11"/>
    </sheetView>
  </sheetViews>
  <sheetFormatPr defaultColWidth="9" defaultRowHeight="13.8" x14ac:dyDescent="0.25"/>
  <cols>
    <col min="1" max="1" width="2.77734375" style="71" customWidth="1"/>
    <col min="2" max="2" width="17.21875" style="71" customWidth="1"/>
    <col min="3" max="3" width="9.77734375" style="71" customWidth="1"/>
    <col min="4" max="4" width="29.5546875" style="71" customWidth="1"/>
    <col min="5" max="5" width="27.21875" style="71" customWidth="1"/>
    <col min="6" max="6" width="35.77734375" style="71" customWidth="1"/>
    <col min="7" max="7" width="16.44140625" style="71" customWidth="1"/>
    <col min="8" max="16384" width="9" style="71"/>
  </cols>
  <sheetData>
    <row r="1" spans="2:9" s="42" customFormat="1" ht="123.75" customHeight="1" x14ac:dyDescent="0.25">
      <c r="C1" s="163" t="s">
        <v>39</v>
      </c>
      <c r="D1" s="163"/>
      <c r="E1" s="163"/>
      <c r="F1" s="163"/>
      <c r="G1" s="68"/>
      <c r="H1" s="68"/>
      <c r="I1" s="68"/>
    </row>
    <row r="2" spans="2:9" s="77" customFormat="1" ht="24" customHeight="1" x14ac:dyDescent="0.3">
      <c r="B2" s="161" t="s">
        <v>156</v>
      </c>
      <c r="C2" s="161"/>
      <c r="D2" s="161"/>
      <c r="E2" s="161"/>
      <c r="F2" s="161"/>
      <c r="G2" s="116" t="s">
        <v>9</v>
      </c>
    </row>
    <row r="3" spans="2:9" s="77" customFormat="1" ht="24" customHeight="1" x14ac:dyDescent="0.3">
      <c r="B3" s="162" t="str">
        <f>Instructions!C4</f>
        <v>Bidder Name</v>
      </c>
      <c r="C3" s="162"/>
      <c r="D3" s="162"/>
      <c r="E3" s="162"/>
      <c r="F3" s="162"/>
      <c r="G3" s="117" t="s">
        <v>139</v>
      </c>
    </row>
    <row r="5" spans="2:9" ht="14.4" thickBot="1" x14ac:dyDescent="0.3">
      <c r="B5" s="166" t="s">
        <v>34</v>
      </c>
      <c r="C5" s="166"/>
      <c r="D5" s="166"/>
      <c r="E5" s="166"/>
      <c r="F5" s="166"/>
    </row>
    <row r="6" spans="2:9" ht="58.5" customHeight="1" thickBot="1" x14ac:dyDescent="0.3">
      <c r="B6" s="175" t="s">
        <v>102</v>
      </c>
      <c r="C6" s="176"/>
      <c r="D6" s="72" t="s">
        <v>134</v>
      </c>
      <c r="E6" s="72" t="s">
        <v>36</v>
      </c>
      <c r="F6" s="72" t="s">
        <v>136</v>
      </c>
    </row>
    <row r="7" spans="2:9" ht="33" customHeight="1" x14ac:dyDescent="0.25">
      <c r="B7" s="177" t="s">
        <v>35</v>
      </c>
      <c r="C7" s="178"/>
      <c r="D7" s="73"/>
      <c r="E7" s="167"/>
      <c r="F7" s="169"/>
    </row>
    <row r="8" spans="2:9" ht="33" customHeight="1" thickBot="1" x14ac:dyDescent="0.3">
      <c r="B8" s="179" t="s">
        <v>1</v>
      </c>
      <c r="C8" s="180"/>
      <c r="D8" s="74"/>
      <c r="E8" s="168"/>
      <c r="F8" s="170"/>
    </row>
    <row r="9" spans="2:9" ht="39" customHeight="1" thickBot="1" x14ac:dyDescent="0.3">
      <c r="B9" s="171" t="s">
        <v>37</v>
      </c>
      <c r="C9" s="172"/>
      <c r="D9" s="75"/>
      <c r="E9" s="76">
        <f>SUM(E7)</f>
        <v>0</v>
      </c>
      <c r="F9" s="76">
        <f>SUM(F7)</f>
        <v>0</v>
      </c>
    </row>
    <row r="10" spans="2:9" ht="14.4" thickBot="1" x14ac:dyDescent="0.3"/>
    <row r="11" spans="2:9" ht="52.5" customHeight="1" thickBot="1" x14ac:dyDescent="0.3">
      <c r="B11" s="173" t="s">
        <v>38</v>
      </c>
      <c r="C11" s="174"/>
      <c r="D11" s="164" t="e">
        <f>D9+#REF!+E9+F9+#REF!</f>
        <v>#REF!</v>
      </c>
      <c r="E11" s="165"/>
      <c r="F11" s="165"/>
    </row>
  </sheetData>
  <sheetProtection selectLockedCells="1" selectUnlockedCells="1"/>
  <mergeCells count="12">
    <mergeCell ref="B2:F2"/>
    <mergeCell ref="B3:F3"/>
    <mergeCell ref="C1:F1"/>
    <mergeCell ref="D11:F11"/>
    <mergeCell ref="B5:F5"/>
    <mergeCell ref="E7:E8"/>
    <mergeCell ref="F7:F8"/>
    <mergeCell ref="B9:C9"/>
    <mergeCell ref="B11:C11"/>
    <mergeCell ref="B6:C6"/>
    <mergeCell ref="B7:C7"/>
    <mergeCell ref="B8:C8"/>
  </mergeCells>
  <hyperlinks>
    <hyperlink ref="G3" location="Instructions!A1" display="&lt;&lt;Instructions"/>
  </hyperlinks>
  <pageMargins left="0.7" right="0.7" top="0.75" bottom="0.75" header="0.3" footer="0.3"/>
  <pageSetup paperSize="8" scale="87" orientation="portrait" r:id="rId1"/>
  <headerFooter>
    <oddHeader>&amp;L&amp;"-,Bold"&amp;14Annexure B&amp;C&amp;"-,Bold"&amp;14Pricing Workbook</oddHead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25"/>
  <sheetViews>
    <sheetView showGridLines="0" tabSelected="1" view="pageBreakPreview" topLeftCell="B4" zoomScale="60" zoomScaleNormal="85" workbookViewId="0">
      <selection activeCell="J5" sqref="J5"/>
    </sheetView>
  </sheetViews>
  <sheetFormatPr defaultColWidth="9.21875" defaultRowHeight="13.8" x14ac:dyDescent="0.25"/>
  <cols>
    <col min="1" max="1" width="58.77734375" style="68" bestFit="1" customWidth="1"/>
    <col min="2" max="2" width="17.21875" style="69" customWidth="1"/>
    <col min="3" max="3" width="22.5546875" style="69" customWidth="1"/>
    <col min="4" max="4" width="16.44140625" style="68" customWidth="1"/>
    <col min="5" max="5" width="26.44140625" style="69" customWidth="1"/>
    <col min="6" max="6" width="26.5546875" style="69" customWidth="1"/>
    <col min="7" max="9" width="20.44140625" style="68" customWidth="1"/>
    <col min="10" max="10" width="22.77734375" style="68" bestFit="1" customWidth="1"/>
    <col min="11" max="11" width="2.21875" style="68" customWidth="1"/>
    <col min="12" max="12" width="19.44140625" style="68" customWidth="1"/>
    <col min="13" max="13" width="21" style="68" bestFit="1" customWidth="1"/>
    <col min="14" max="14" width="21.77734375" style="68" customWidth="1"/>
    <col min="15" max="15" width="17.5546875" style="70" customWidth="1"/>
    <col min="16" max="16" width="9.21875" style="68"/>
    <col min="17" max="17" width="12.21875" style="68" bestFit="1" customWidth="1"/>
    <col min="18" max="16384" width="9.21875" style="68"/>
  </cols>
  <sheetData>
    <row r="1" spans="1:17" s="42" customFormat="1" ht="81" customHeight="1" x14ac:dyDescent="0.25">
      <c r="B1" s="163" t="s">
        <v>39</v>
      </c>
      <c r="C1" s="163"/>
      <c r="D1" s="163"/>
      <c r="E1" s="163"/>
      <c r="F1" s="163"/>
      <c r="G1" s="163"/>
      <c r="H1" s="163"/>
      <c r="I1" s="163"/>
      <c r="J1" s="163"/>
      <c r="K1" s="163"/>
      <c r="L1" s="163"/>
      <c r="M1" s="163"/>
      <c r="N1" s="163"/>
      <c r="O1" s="43"/>
      <c r="Q1" s="106"/>
    </row>
    <row r="2" spans="1:17" s="78" customFormat="1" ht="24.75" customHeight="1" x14ac:dyDescent="0.3">
      <c r="A2" s="161" t="s">
        <v>154</v>
      </c>
      <c r="B2" s="161"/>
      <c r="C2" s="161"/>
      <c r="D2" s="161"/>
      <c r="E2" s="161"/>
      <c r="F2" s="161"/>
      <c r="G2" s="161"/>
      <c r="H2" s="161"/>
      <c r="I2" s="161"/>
      <c r="J2" s="161"/>
      <c r="K2" s="161"/>
      <c r="L2" s="161"/>
      <c r="M2" s="161"/>
      <c r="N2" s="161"/>
      <c r="O2" s="116" t="s">
        <v>9</v>
      </c>
    </row>
    <row r="3" spans="1:17" s="78" customFormat="1" ht="24.75" customHeight="1" x14ac:dyDescent="0.3">
      <c r="A3" s="162" t="str">
        <f>Instructions!C4</f>
        <v>Bidder Name</v>
      </c>
      <c r="B3" s="162"/>
      <c r="C3" s="162"/>
      <c r="D3" s="162"/>
      <c r="E3" s="162"/>
      <c r="F3" s="162"/>
      <c r="G3" s="162"/>
      <c r="H3" s="162"/>
      <c r="I3" s="162"/>
      <c r="J3" s="162"/>
      <c r="K3" s="162"/>
      <c r="L3" s="162"/>
      <c r="M3" s="162"/>
      <c r="N3" s="162"/>
      <c r="O3" s="117" t="s">
        <v>139</v>
      </c>
    </row>
    <row r="4" spans="1:17" s="42" customFormat="1" ht="14.25" customHeight="1" x14ac:dyDescent="0.25">
      <c r="B4" s="131"/>
      <c r="C4" s="131"/>
      <c r="D4" s="131"/>
      <c r="E4" s="131"/>
      <c r="F4" s="131"/>
      <c r="G4" s="131"/>
      <c r="H4" s="131"/>
      <c r="I4" s="131"/>
      <c r="J4" s="131"/>
      <c r="O4" s="43"/>
    </row>
    <row r="5" spans="1:17" s="46" customFormat="1" ht="62.25" customHeight="1" x14ac:dyDescent="0.3">
      <c r="A5" s="45" t="s">
        <v>6</v>
      </c>
      <c r="B5" s="45" t="s">
        <v>127</v>
      </c>
      <c r="C5" s="45" t="s">
        <v>118</v>
      </c>
      <c r="D5" s="45" t="s">
        <v>130</v>
      </c>
      <c r="E5" s="45" t="s">
        <v>135</v>
      </c>
      <c r="F5" s="45" t="s">
        <v>131</v>
      </c>
      <c r="G5" s="45" t="s">
        <v>119</v>
      </c>
      <c r="H5" s="45" t="s">
        <v>120</v>
      </c>
      <c r="I5" s="45" t="s">
        <v>121</v>
      </c>
      <c r="J5" s="45" t="s">
        <v>123</v>
      </c>
      <c r="L5" s="45" t="s">
        <v>124</v>
      </c>
      <c r="M5" s="45" t="s">
        <v>125</v>
      </c>
      <c r="N5" s="45" t="s">
        <v>126</v>
      </c>
      <c r="O5" s="47"/>
    </row>
    <row r="6" spans="1:17" s="53" customFormat="1" ht="24.75" customHeight="1" x14ac:dyDescent="0.3">
      <c r="A6" s="48" t="s">
        <v>2</v>
      </c>
      <c r="B6" s="49">
        <v>2182</v>
      </c>
      <c r="C6" s="50"/>
      <c r="D6" s="51"/>
      <c r="E6" s="50"/>
      <c r="F6" s="52">
        <f>(PMT((D6/1)/12,36,-C6,E6,0))</f>
        <v>0</v>
      </c>
      <c r="G6" s="52">
        <f>L6*F6*12</f>
        <v>0</v>
      </c>
      <c r="H6" s="52">
        <f>SUM(L6+M6)*F6*12</f>
        <v>0</v>
      </c>
      <c r="I6" s="52">
        <f>SUM(L6+M6+N6)*F6*12</f>
        <v>0</v>
      </c>
      <c r="J6" s="52">
        <f>SUM(G6:I6)</f>
        <v>0</v>
      </c>
      <c r="L6" s="54">
        <v>1953</v>
      </c>
      <c r="M6" s="54">
        <v>229</v>
      </c>
      <c r="N6" s="54">
        <v>0</v>
      </c>
      <c r="O6" s="55"/>
    </row>
    <row r="7" spans="1:17" s="53" customFormat="1" ht="24.75" customHeight="1" x14ac:dyDescent="0.3">
      <c r="A7" s="48" t="s">
        <v>3</v>
      </c>
      <c r="B7" s="49">
        <v>17</v>
      </c>
      <c r="C7" s="50"/>
      <c r="D7" s="51"/>
      <c r="E7" s="50"/>
      <c r="F7" s="52">
        <f>(PMT((D7/1)/12,36,-C7,E7,0))</f>
        <v>0</v>
      </c>
      <c r="G7" s="52">
        <f t="shared" ref="G7:G9" si="0">L7*F7*12</f>
        <v>0</v>
      </c>
      <c r="H7" s="52">
        <f t="shared" ref="H7:H9" si="1">SUM(L7+M7)*F7*12</f>
        <v>0</v>
      </c>
      <c r="I7" s="52">
        <f t="shared" ref="I7:I9" si="2">SUM(L7+M7+N7)*F7*12</f>
        <v>0</v>
      </c>
      <c r="J7" s="52">
        <f t="shared" ref="J7:J9" si="3">SUM(G7:I7)</f>
        <v>0</v>
      </c>
      <c r="L7" s="54">
        <v>17</v>
      </c>
      <c r="M7" s="54">
        <v>0</v>
      </c>
      <c r="N7" s="54">
        <v>0</v>
      </c>
      <c r="O7" s="55"/>
    </row>
    <row r="8" spans="1:17" s="53" customFormat="1" ht="24.75" customHeight="1" x14ac:dyDescent="0.3">
      <c r="A8" s="48" t="s">
        <v>149</v>
      </c>
      <c r="B8" s="49">
        <v>184</v>
      </c>
      <c r="C8" s="50"/>
      <c r="D8" s="51"/>
      <c r="E8" s="50"/>
      <c r="F8" s="52">
        <f>(PMT((D8/1)/12,36,-C8,E8,0))</f>
        <v>0</v>
      </c>
      <c r="G8" s="52">
        <f>(PMT((E8/1)/12,36,-D8,F8,0))</f>
        <v>0</v>
      </c>
      <c r="H8" s="52">
        <f t="shared" ref="H8:J8" si="4">(PMT((F8/1)/12,36,-E8,G8,0))</f>
        <v>0</v>
      </c>
      <c r="I8" s="52">
        <f t="shared" si="4"/>
        <v>0</v>
      </c>
      <c r="J8" s="52">
        <f t="shared" si="4"/>
        <v>0</v>
      </c>
      <c r="L8" s="54">
        <v>184</v>
      </c>
      <c r="M8" s="54">
        <v>0</v>
      </c>
      <c r="N8" s="54"/>
      <c r="O8" s="55"/>
    </row>
    <row r="9" spans="1:17" s="53" customFormat="1" ht="24.75" customHeight="1" x14ac:dyDescent="0.3">
      <c r="A9" s="48" t="s">
        <v>4</v>
      </c>
      <c r="B9" s="49">
        <v>19</v>
      </c>
      <c r="C9" s="50"/>
      <c r="D9" s="51"/>
      <c r="E9" s="50"/>
      <c r="F9" s="52">
        <f t="shared" ref="F9" si="5">(PMT((D9/1)/12,36,-C9,E9,0))</f>
        <v>0</v>
      </c>
      <c r="G9" s="52">
        <f t="shared" si="0"/>
        <v>0</v>
      </c>
      <c r="H9" s="52">
        <f t="shared" si="1"/>
        <v>0</v>
      </c>
      <c r="I9" s="52">
        <f t="shared" si="2"/>
        <v>0</v>
      </c>
      <c r="J9" s="52">
        <f t="shared" si="3"/>
        <v>0</v>
      </c>
      <c r="L9" s="54">
        <v>19</v>
      </c>
      <c r="M9" s="54">
        <v>0</v>
      </c>
      <c r="N9" s="54">
        <v>0</v>
      </c>
      <c r="O9" s="55"/>
    </row>
    <row r="10" spans="1:17" s="59" customFormat="1" ht="24.75" customHeight="1" x14ac:dyDescent="0.3">
      <c r="A10" s="56" t="s">
        <v>0</v>
      </c>
      <c r="B10" s="57">
        <f>SUM(B6:B9)</f>
        <v>2402</v>
      </c>
      <c r="C10" s="58"/>
      <c r="D10" s="58"/>
      <c r="E10" s="58"/>
      <c r="F10" s="52">
        <f>SUM(G6:G9)</f>
        <v>0</v>
      </c>
      <c r="G10" s="58">
        <f>SUM(G6:G9)</f>
        <v>0</v>
      </c>
      <c r="H10" s="58">
        <f>SUM(H6:H9)</f>
        <v>0</v>
      </c>
      <c r="I10" s="58">
        <f t="shared" ref="I10" si="6">SUM(I6:I9)</f>
        <v>0</v>
      </c>
      <c r="J10" s="58">
        <f>SUM(J6:J9)</f>
        <v>0</v>
      </c>
      <c r="L10" s="57">
        <f>SUM(L6:L9)</f>
        <v>2173</v>
      </c>
      <c r="M10" s="57">
        <f>SUM(M6:M9)</f>
        <v>229</v>
      </c>
      <c r="N10" s="57">
        <f>SUM(N6:N9)</f>
        <v>0</v>
      </c>
      <c r="O10" s="60"/>
    </row>
    <row r="12" spans="1:17" s="62" customFormat="1" ht="69.75" customHeight="1" x14ac:dyDescent="0.25">
      <c r="A12" s="61" t="s">
        <v>7</v>
      </c>
      <c r="B12" s="45" t="s">
        <v>127</v>
      </c>
      <c r="C12" s="45" t="s">
        <v>118</v>
      </c>
      <c r="D12" s="45" t="s">
        <v>130</v>
      </c>
      <c r="E12" s="45" t="s">
        <v>135</v>
      </c>
      <c r="F12" s="45" t="s">
        <v>131</v>
      </c>
      <c r="G12" s="45" t="s">
        <v>119</v>
      </c>
      <c r="H12" s="45" t="s">
        <v>120</v>
      </c>
      <c r="I12" s="45" t="s">
        <v>121</v>
      </c>
      <c r="J12" s="45" t="s">
        <v>122</v>
      </c>
      <c r="L12" s="45" t="s">
        <v>124</v>
      </c>
      <c r="M12" s="45" t="s">
        <v>125</v>
      </c>
      <c r="N12" s="45" t="s">
        <v>126</v>
      </c>
      <c r="O12" s="63"/>
    </row>
    <row r="13" spans="1:17" s="53" customFormat="1" ht="23.25" customHeight="1" x14ac:dyDescent="0.3">
      <c r="A13" s="48" t="s">
        <v>153</v>
      </c>
      <c r="B13" s="49">
        <v>60</v>
      </c>
      <c r="C13" s="50"/>
      <c r="D13" s="51"/>
      <c r="E13" s="50"/>
      <c r="F13" s="52">
        <f>(PMT((D13/1)/12,36,-C13,E13,0))</f>
        <v>0</v>
      </c>
      <c r="G13" s="52">
        <f>L13*F13*12</f>
        <v>0</v>
      </c>
      <c r="H13" s="52">
        <f>SUM(L13+M13)*F13*12</f>
        <v>0</v>
      </c>
      <c r="I13" s="52">
        <f>SUM(L13+M13+N13)*F13*12</f>
        <v>0</v>
      </c>
      <c r="J13" s="52">
        <f>SUM(G13:I13)</f>
        <v>0</v>
      </c>
      <c r="L13" s="54">
        <v>60</v>
      </c>
      <c r="M13" s="54">
        <v>0</v>
      </c>
      <c r="N13" s="54">
        <v>0</v>
      </c>
      <c r="O13" s="55"/>
    </row>
    <row r="14" spans="1:17" s="53" customFormat="1" ht="23.25" customHeight="1" x14ac:dyDescent="0.3">
      <c r="A14" s="48" t="s">
        <v>147</v>
      </c>
      <c r="B14" s="49">
        <v>149</v>
      </c>
      <c r="C14" s="50"/>
      <c r="D14" s="51"/>
      <c r="E14" s="50"/>
      <c r="F14" s="52">
        <f>(PMT((D14/1)/12,36,-C14,E14,0))</f>
        <v>0</v>
      </c>
      <c r="G14" s="58">
        <f>SUM(G13:G13)</f>
        <v>0</v>
      </c>
      <c r="H14" s="58">
        <f t="shared" ref="H14:I14" si="7">SUM(H13:H13)</f>
        <v>0</v>
      </c>
      <c r="I14" s="58">
        <f t="shared" si="7"/>
        <v>0</v>
      </c>
      <c r="J14" s="58">
        <f>SUM(J13:J13)</f>
        <v>0</v>
      </c>
      <c r="L14" s="54">
        <v>149</v>
      </c>
      <c r="M14" s="54">
        <v>0</v>
      </c>
      <c r="N14" s="54">
        <v>0</v>
      </c>
      <c r="O14" s="55"/>
    </row>
    <row r="15" spans="1:17" s="53" customFormat="1" ht="23.25" customHeight="1" x14ac:dyDescent="0.3">
      <c r="A15" s="48" t="s">
        <v>148</v>
      </c>
      <c r="B15" s="49">
        <v>2286</v>
      </c>
      <c r="C15" s="50"/>
      <c r="D15" s="51"/>
      <c r="E15" s="50"/>
      <c r="F15" s="52">
        <f>(PMT((D15/1)/12,36,-C15,E15,0))</f>
        <v>0</v>
      </c>
      <c r="G15" s="52">
        <f>L15*F15*12</f>
        <v>0</v>
      </c>
      <c r="H15" s="52">
        <f>SUM(L15+M15)*F15*12</f>
        <v>0</v>
      </c>
      <c r="I15" s="52">
        <f>SUM(L15+M15+N15)*F15*12</f>
        <v>0</v>
      </c>
      <c r="J15" s="52">
        <f>SUM(G15:I15)</f>
        <v>0</v>
      </c>
      <c r="L15" s="54">
        <v>1188</v>
      </c>
      <c r="M15" s="54">
        <v>1098</v>
      </c>
      <c r="N15" s="54">
        <v>0</v>
      </c>
      <c r="O15" s="55"/>
    </row>
    <row r="16" spans="1:17" s="59" customFormat="1" ht="23.25" customHeight="1" x14ac:dyDescent="0.3">
      <c r="A16" s="56" t="s">
        <v>0</v>
      </c>
      <c r="B16" s="57">
        <f>SUM(B13:B15)</f>
        <v>2495</v>
      </c>
      <c r="C16" s="58"/>
      <c r="D16" s="58"/>
      <c r="E16" s="58"/>
      <c r="F16" s="58"/>
      <c r="G16" s="58">
        <f>SUM(G15:G15)</f>
        <v>0</v>
      </c>
      <c r="H16" s="58">
        <f t="shared" ref="H16:I16" si="8">SUM(H15:H15)</f>
        <v>0</v>
      </c>
      <c r="I16" s="58">
        <f t="shared" si="8"/>
        <v>0</v>
      </c>
      <c r="J16" s="58">
        <f>SUM(J15:J15)</f>
        <v>0</v>
      </c>
      <c r="L16" s="57">
        <f>SUM(L13:L15)</f>
        <v>1397</v>
      </c>
      <c r="M16" s="57">
        <f>SUM(M15:M15)</f>
        <v>1098</v>
      </c>
      <c r="N16" s="57">
        <f>SUM(N15:N15)</f>
        <v>0</v>
      </c>
      <c r="O16" s="60"/>
    </row>
    <row r="17" spans="1:15" s="53" customFormat="1" ht="23.25" customHeight="1" x14ac:dyDescent="0.3">
      <c r="B17" s="22"/>
      <c r="C17" s="22"/>
      <c r="E17" s="22"/>
      <c r="F17" s="22"/>
      <c r="O17" s="55"/>
    </row>
    <row r="18" spans="1:15" s="66" customFormat="1" ht="23.25" customHeight="1" x14ac:dyDescent="0.3">
      <c r="A18" s="64" t="s">
        <v>5</v>
      </c>
      <c r="B18" s="61">
        <f>B10+B16</f>
        <v>4897</v>
      </c>
      <c r="C18" s="58"/>
      <c r="D18" s="58"/>
      <c r="E18" s="58"/>
      <c r="F18" s="61"/>
      <c r="G18" s="65">
        <f>G10+G16</f>
        <v>0</v>
      </c>
      <c r="H18" s="65">
        <f t="shared" ref="H18:I18" si="9">H10+H16</f>
        <v>0</v>
      </c>
      <c r="I18" s="65">
        <f t="shared" si="9"/>
        <v>0</v>
      </c>
      <c r="J18" s="65">
        <f>J10+J16</f>
        <v>0</v>
      </c>
      <c r="L18" s="61">
        <f>L10+L16</f>
        <v>3570</v>
      </c>
      <c r="M18" s="61">
        <f>M10+M16</f>
        <v>1327</v>
      </c>
      <c r="N18" s="61">
        <f>N10+N16</f>
        <v>0</v>
      </c>
      <c r="O18" s="67"/>
    </row>
    <row r="20" spans="1:15" ht="14.25" customHeight="1" x14ac:dyDescent="0.25"/>
    <row r="21" spans="1:15" x14ac:dyDescent="0.25">
      <c r="F21" s="108"/>
    </row>
    <row r="23" spans="1:15" x14ac:dyDescent="0.25">
      <c r="F23" s="109"/>
    </row>
    <row r="25" spans="1:15" x14ac:dyDescent="0.25">
      <c r="F25" s="108"/>
    </row>
  </sheetData>
  <mergeCells count="3">
    <mergeCell ref="B1:N1"/>
    <mergeCell ref="A2:N2"/>
    <mergeCell ref="A3:N3"/>
  </mergeCells>
  <hyperlinks>
    <hyperlink ref="O3" location="Instructions!A1" display="&lt;&lt;Instructions"/>
  </hyperlinks>
  <pageMargins left="0.70866141732283472" right="0.70866141732283472" top="0.74803149606299213" bottom="0.74803149606299213" header="0.31496062992125984" footer="0.31496062992125984"/>
  <pageSetup paperSize="9" scale="36"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76"/>
  <sheetViews>
    <sheetView showGridLines="0" topLeftCell="A43" workbookViewId="0">
      <selection activeCell="B67" sqref="A67:XFD67"/>
    </sheetView>
  </sheetViews>
  <sheetFormatPr defaultColWidth="9.21875" defaultRowHeight="13.2" x14ac:dyDescent="0.25"/>
  <cols>
    <col min="1" max="1" width="22.5546875" style="79" customWidth="1"/>
    <col min="2" max="2" width="67.77734375" style="79" bestFit="1" customWidth="1"/>
    <col min="3" max="3" width="48.21875" style="79" customWidth="1"/>
    <col min="4" max="4" width="20.44140625" style="102" bestFit="1" customWidth="1"/>
    <col min="5" max="5" width="19.5546875" style="79" customWidth="1"/>
    <col min="6" max="6" width="23.77734375" style="79" customWidth="1"/>
    <col min="7" max="7" width="14.44140625" style="79" customWidth="1"/>
    <col min="8" max="16384" width="9.21875" style="79"/>
  </cols>
  <sheetData>
    <row r="1" spans="1:12" s="42" customFormat="1" ht="81" customHeight="1" x14ac:dyDescent="0.25">
      <c r="B1" s="163" t="s">
        <v>39</v>
      </c>
      <c r="C1" s="163"/>
      <c r="D1" s="163"/>
      <c r="E1" s="163"/>
      <c r="F1" s="163"/>
    </row>
    <row r="2" spans="1:12" s="42" customFormat="1" ht="16.5" customHeight="1" x14ac:dyDescent="0.25">
      <c r="B2" s="44"/>
      <c r="C2" s="44"/>
      <c r="D2" s="107"/>
      <c r="E2" s="43"/>
      <c r="F2" s="43"/>
    </row>
    <row r="3" spans="1:12" s="53" customFormat="1" ht="22.5" customHeight="1" x14ac:dyDescent="0.3">
      <c r="A3" s="161" t="s">
        <v>154</v>
      </c>
      <c r="B3" s="161"/>
      <c r="C3" s="161"/>
      <c r="D3" s="161"/>
      <c r="E3" s="161"/>
      <c r="F3" s="161"/>
      <c r="G3" s="116" t="s">
        <v>9</v>
      </c>
    </row>
    <row r="4" spans="1:12" s="53" customFormat="1" ht="22.5" customHeight="1" x14ac:dyDescent="0.3">
      <c r="A4" s="162" t="str">
        <f>Instructions!C4</f>
        <v>Bidder Name</v>
      </c>
      <c r="B4" s="162"/>
      <c r="C4" s="162"/>
      <c r="D4" s="162"/>
      <c r="E4" s="162"/>
      <c r="F4" s="162"/>
      <c r="G4" s="117" t="s">
        <v>139</v>
      </c>
    </row>
    <row r="5" spans="1:12" s="68" customFormat="1" ht="16.5" customHeight="1" thickBot="1" x14ac:dyDescent="0.3">
      <c r="D5" s="22"/>
    </row>
    <row r="6" spans="1:12" s="68" customFormat="1" ht="13.8" x14ac:dyDescent="0.25">
      <c r="A6" s="193" t="s">
        <v>36</v>
      </c>
      <c r="B6" s="194"/>
      <c r="C6" s="197" t="s">
        <v>41</v>
      </c>
      <c r="D6" s="197" t="s">
        <v>117</v>
      </c>
      <c r="E6" s="197" t="s">
        <v>128</v>
      </c>
      <c r="F6" s="197" t="s">
        <v>129</v>
      </c>
    </row>
    <row r="7" spans="1:12" ht="13.8" thickBot="1" x14ac:dyDescent="0.3">
      <c r="A7" s="195"/>
      <c r="B7" s="196"/>
      <c r="C7" s="198"/>
      <c r="D7" s="198"/>
      <c r="E7" s="198"/>
      <c r="F7" s="198"/>
    </row>
    <row r="8" spans="1:12" ht="27" thickBot="1" x14ac:dyDescent="0.3">
      <c r="A8" s="80" t="s">
        <v>42</v>
      </c>
      <c r="B8" s="81" t="s">
        <v>43</v>
      </c>
      <c r="C8" s="199"/>
      <c r="D8" s="199"/>
      <c r="E8" s="199"/>
      <c r="F8" s="199"/>
    </row>
    <row r="9" spans="1:12" s="105" customFormat="1" ht="18" customHeight="1" thickBot="1" x14ac:dyDescent="0.35">
      <c r="A9" s="181" t="s">
        <v>44</v>
      </c>
      <c r="B9" s="190" t="s">
        <v>45</v>
      </c>
      <c r="C9" s="191"/>
      <c r="D9" s="191"/>
      <c r="E9" s="191"/>
      <c r="F9" s="192"/>
    </row>
    <row r="10" spans="1:12" ht="15" customHeight="1" x14ac:dyDescent="0.25">
      <c r="A10" s="182"/>
      <c r="B10" s="82" t="s">
        <v>46</v>
      </c>
      <c r="C10" s="83"/>
      <c r="D10" s="114">
        <v>8</v>
      </c>
      <c r="E10" s="84">
        <v>0</v>
      </c>
      <c r="F10" s="85">
        <f>D10*E10</f>
        <v>0</v>
      </c>
      <c r="L10" s="86"/>
    </row>
    <row r="11" spans="1:12" ht="15" customHeight="1" x14ac:dyDescent="0.25">
      <c r="A11" s="182"/>
      <c r="B11" s="87" t="s">
        <v>47</v>
      </c>
      <c r="C11" s="88"/>
      <c r="D11" s="115">
        <v>8</v>
      </c>
      <c r="E11" s="89">
        <v>0</v>
      </c>
      <c r="F11" s="90">
        <f t="shared" ref="F11:F22" si="0">D11*E11</f>
        <v>0</v>
      </c>
      <c r="L11" s="86"/>
    </row>
    <row r="12" spans="1:12" ht="15" customHeight="1" x14ac:dyDescent="0.25">
      <c r="A12" s="182"/>
      <c r="B12" s="87" t="s">
        <v>48</v>
      </c>
      <c r="C12" s="88"/>
      <c r="D12" s="115">
        <v>8</v>
      </c>
      <c r="E12" s="89">
        <v>0</v>
      </c>
      <c r="F12" s="90">
        <f t="shared" si="0"/>
        <v>0</v>
      </c>
      <c r="L12" s="86"/>
    </row>
    <row r="13" spans="1:12" ht="15" customHeight="1" x14ac:dyDescent="0.25">
      <c r="A13" s="182"/>
      <c r="B13" s="87" t="s">
        <v>49</v>
      </c>
      <c r="C13" s="88"/>
      <c r="D13" s="115">
        <v>8</v>
      </c>
      <c r="E13" s="89">
        <v>0</v>
      </c>
      <c r="F13" s="90">
        <f t="shared" si="0"/>
        <v>0</v>
      </c>
      <c r="L13" s="86"/>
    </row>
    <row r="14" spans="1:12" s="137" customFormat="1" ht="15" customHeight="1" x14ac:dyDescent="0.25">
      <c r="A14" s="182"/>
      <c r="B14" s="132" t="s">
        <v>50</v>
      </c>
      <c r="C14" s="133"/>
      <c r="D14" s="134">
        <v>8</v>
      </c>
      <c r="E14" s="135">
        <v>0</v>
      </c>
      <c r="F14" s="136">
        <f t="shared" si="0"/>
        <v>0</v>
      </c>
      <c r="L14" s="138"/>
    </row>
    <row r="15" spans="1:12" s="137" customFormat="1" ht="15" customHeight="1" x14ac:dyDescent="0.25">
      <c r="A15" s="182"/>
      <c r="B15" s="132" t="s">
        <v>51</v>
      </c>
      <c r="C15" s="133"/>
      <c r="D15" s="134">
        <v>8</v>
      </c>
      <c r="E15" s="135">
        <v>0</v>
      </c>
      <c r="F15" s="136">
        <f t="shared" si="0"/>
        <v>0</v>
      </c>
      <c r="L15" s="138"/>
    </row>
    <row r="16" spans="1:12" ht="15" customHeight="1" x14ac:dyDescent="0.25">
      <c r="A16" s="182"/>
      <c r="B16" s="87" t="s">
        <v>52</v>
      </c>
      <c r="C16" s="88"/>
      <c r="D16" s="115">
        <v>8</v>
      </c>
      <c r="E16" s="89">
        <v>0</v>
      </c>
      <c r="F16" s="90">
        <f t="shared" si="0"/>
        <v>0</v>
      </c>
      <c r="L16" s="86"/>
    </row>
    <row r="17" spans="1:12" ht="15" customHeight="1" x14ac:dyDescent="0.25">
      <c r="A17" s="182"/>
      <c r="B17" s="87" t="s">
        <v>53</v>
      </c>
      <c r="C17" s="88"/>
      <c r="D17" s="115">
        <v>8</v>
      </c>
      <c r="E17" s="89">
        <v>0</v>
      </c>
      <c r="F17" s="90">
        <f t="shared" si="0"/>
        <v>0</v>
      </c>
      <c r="L17" s="86"/>
    </row>
    <row r="18" spans="1:12" ht="15" customHeight="1" x14ac:dyDescent="0.25">
      <c r="A18" s="182"/>
      <c r="B18" s="87" t="s">
        <v>54</v>
      </c>
      <c r="C18" s="88"/>
      <c r="D18" s="115">
        <v>8</v>
      </c>
      <c r="E18" s="89">
        <v>0</v>
      </c>
      <c r="F18" s="90">
        <f t="shared" si="0"/>
        <v>0</v>
      </c>
      <c r="L18" s="86"/>
    </row>
    <row r="19" spans="1:12" ht="15" customHeight="1" x14ac:dyDescent="0.25">
      <c r="A19" s="182"/>
      <c r="B19" s="87" t="s">
        <v>55</v>
      </c>
      <c r="C19" s="88"/>
      <c r="D19" s="115">
        <v>8</v>
      </c>
      <c r="E19" s="89">
        <v>0</v>
      </c>
      <c r="F19" s="90">
        <f t="shared" si="0"/>
        <v>0</v>
      </c>
      <c r="L19" s="86"/>
    </row>
    <row r="20" spans="1:12" ht="15" customHeight="1" x14ac:dyDescent="0.25">
      <c r="A20" s="182"/>
      <c r="B20" s="87" t="s">
        <v>56</v>
      </c>
      <c r="C20" s="88"/>
      <c r="D20" s="115">
        <v>8</v>
      </c>
      <c r="E20" s="89">
        <v>0</v>
      </c>
      <c r="F20" s="90">
        <f t="shared" si="0"/>
        <v>0</v>
      </c>
      <c r="L20" s="86"/>
    </row>
    <row r="21" spans="1:12" ht="15" customHeight="1" x14ac:dyDescent="0.25">
      <c r="A21" s="182"/>
      <c r="B21" s="87" t="s">
        <v>57</v>
      </c>
      <c r="C21" s="88"/>
      <c r="D21" s="115">
        <v>8</v>
      </c>
      <c r="E21" s="89">
        <v>0</v>
      </c>
      <c r="F21" s="90">
        <f t="shared" si="0"/>
        <v>0</v>
      </c>
      <c r="L21" s="86"/>
    </row>
    <row r="22" spans="1:12" ht="15" customHeight="1" thickBot="1" x14ac:dyDescent="0.3">
      <c r="A22" s="182"/>
      <c r="B22" s="87" t="s">
        <v>58</v>
      </c>
      <c r="C22" s="88"/>
      <c r="D22" s="115">
        <v>8</v>
      </c>
      <c r="E22" s="89">
        <v>0</v>
      </c>
      <c r="F22" s="90">
        <f t="shared" si="0"/>
        <v>0</v>
      </c>
      <c r="L22" s="86"/>
    </row>
    <row r="23" spans="1:12" s="105" customFormat="1" ht="21" customHeight="1" thickBot="1" x14ac:dyDescent="0.35">
      <c r="A23" s="182"/>
      <c r="B23" s="190" t="s">
        <v>59</v>
      </c>
      <c r="C23" s="191"/>
      <c r="D23" s="191"/>
      <c r="E23" s="191"/>
      <c r="F23" s="192"/>
    </row>
    <row r="24" spans="1:12" ht="15" customHeight="1" x14ac:dyDescent="0.25">
      <c r="A24" s="182"/>
      <c r="B24" s="91" t="s">
        <v>60</v>
      </c>
      <c r="C24" s="88"/>
      <c r="D24" s="110">
        <v>1</v>
      </c>
      <c r="E24" s="92">
        <v>0</v>
      </c>
      <c r="F24" s="90">
        <f t="shared" ref="F24:F28" si="1">D24*E24</f>
        <v>0</v>
      </c>
    </row>
    <row r="25" spans="1:12" ht="15" customHeight="1" x14ac:dyDescent="0.25">
      <c r="A25" s="182"/>
      <c r="B25" s="91" t="s">
        <v>61</v>
      </c>
      <c r="C25" s="88"/>
      <c r="D25" s="110">
        <v>1</v>
      </c>
      <c r="E25" s="92">
        <v>0</v>
      </c>
      <c r="F25" s="90">
        <f t="shared" si="1"/>
        <v>0</v>
      </c>
    </row>
    <row r="26" spans="1:12" ht="15" customHeight="1" x14ac:dyDescent="0.25">
      <c r="A26" s="182"/>
      <c r="B26" s="91" t="s">
        <v>62</v>
      </c>
      <c r="C26" s="88"/>
      <c r="D26" s="110">
        <v>1</v>
      </c>
      <c r="E26" s="92">
        <v>0</v>
      </c>
      <c r="F26" s="90">
        <f t="shared" si="1"/>
        <v>0</v>
      </c>
    </row>
    <row r="27" spans="1:12" ht="15" customHeight="1" x14ac:dyDescent="0.25">
      <c r="A27" s="182"/>
      <c r="B27" s="91" t="s">
        <v>63</v>
      </c>
      <c r="C27" s="88"/>
      <c r="D27" s="110">
        <v>1</v>
      </c>
      <c r="E27" s="92">
        <v>0</v>
      </c>
      <c r="F27" s="90">
        <f t="shared" si="1"/>
        <v>0</v>
      </c>
    </row>
    <row r="28" spans="1:12" ht="15" customHeight="1" x14ac:dyDescent="0.25">
      <c r="A28" s="182"/>
      <c r="B28" s="91" t="s">
        <v>64</v>
      </c>
      <c r="C28" s="88"/>
      <c r="D28" s="110">
        <v>1</v>
      </c>
      <c r="E28" s="92">
        <v>0</v>
      </c>
      <c r="F28" s="90">
        <f t="shared" si="1"/>
        <v>0</v>
      </c>
    </row>
    <row r="29" spans="1:12" ht="15" customHeight="1" thickBot="1" x14ac:dyDescent="0.3">
      <c r="A29" s="183"/>
      <c r="B29" s="187" t="s">
        <v>65</v>
      </c>
      <c r="C29" s="188"/>
      <c r="D29" s="188"/>
      <c r="E29" s="189"/>
      <c r="F29" s="93">
        <f>SUM(F10:F28)</f>
        <v>0</v>
      </c>
    </row>
    <row r="30" spans="1:12" ht="15" customHeight="1" thickBot="1" x14ac:dyDescent="0.3">
      <c r="A30" s="181" t="s">
        <v>66</v>
      </c>
      <c r="B30" s="184" t="s">
        <v>45</v>
      </c>
      <c r="C30" s="185"/>
      <c r="D30" s="185"/>
      <c r="E30" s="185"/>
      <c r="F30" s="186"/>
    </row>
    <row r="31" spans="1:12" x14ac:dyDescent="0.25">
      <c r="A31" s="182"/>
      <c r="B31" s="94" t="s">
        <v>67</v>
      </c>
      <c r="C31" s="83"/>
      <c r="D31" s="111">
        <v>9</v>
      </c>
      <c r="E31" s="95">
        <v>0</v>
      </c>
      <c r="F31" s="85">
        <f t="shared" ref="F31:F64" si="2">D31*E31</f>
        <v>0</v>
      </c>
    </row>
    <row r="32" spans="1:12" x14ac:dyDescent="0.25">
      <c r="A32" s="182"/>
      <c r="B32" s="96" t="s">
        <v>68</v>
      </c>
      <c r="C32" s="88"/>
      <c r="D32" s="112">
        <v>9</v>
      </c>
      <c r="E32" s="97">
        <v>0</v>
      </c>
      <c r="F32" s="90">
        <f t="shared" si="2"/>
        <v>0</v>
      </c>
    </row>
    <row r="33" spans="1:6" x14ac:dyDescent="0.25">
      <c r="A33" s="182"/>
      <c r="B33" s="96" t="s">
        <v>69</v>
      </c>
      <c r="C33" s="88"/>
      <c r="D33" s="112">
        <v>9</v>
      </c>
      <c r="E33" s="97">
        <v>0</v>
      </c>
      <c r="F33" s="90">
        <f t="shared" si="2"/>
        <v>0</v>
      </c>
    </row>
    <row r="34" spans="1:6" x14ac:dyDescent="0.25">
      <c r="A34" s="182"/>
      <c r="B34" s="96" t="s">
        <v>70</v>
      </c>
      <c r="C34" s="88"/>
      <c r="D34" s="112">
        <v>9</v>
      </c>
      <c r="E34" s="97">
        <v>0</v>
      </c>
      <c r="F34" s="90">
        <f t="shared" si="2"/>
        <v>0</v>
      </c>
    </row>
    <row r="35" spans="1:6" x14ac:dyDescent="0.25">
      <c r="A35" s="182"/>
      <c r="B35" s="96" t="s">
        <v>71</v>
      </c>
      <c r="C35" s="88"/>
      <c r="D35" s="112">
        <v>9</v>
      </c>
      <c r="E35" s="97">
        <v>0</v>
      </c>
      <c r="F35" s="90">
        <f t="shared" si="2"/>
        <v>0</v>
      </c>
    </row>
    <row r="36" spans="1:6" x14ac:dyDescent="0.25">
      <c r="A36" s="182"/>
      <c r="B36" s="96" t="s">
        <v>72</v>
      </c>
      <c r="C36" s="88"/>
      <c r="D36" s="112">
        <v>9</v>
      </c>
      <c r="E36" s="97">
        <v>0</v>
      </c>
      <c r="F36" s="90">
        <f t="shared" si="2"/>
        <v>0</v>
      </c>
    </row>
    <row r="37" spans="1:6" x14ac:dyDescent="0.25">
      <c r="A37" s="182"/>
      <c r="B37" s="96" t="s">
        <v>73</v>
      </c>
      <c r="C37" s="88"/>
      <c r="D37" s="112">
        <v>9</v>
      </c>
      <c r="E37" s="97">
        <v>0</v>
      </c>
      <c r="F37" s="90">
        <f t="shared" si="2"/>
        <v>0</v>
      </c>
    </row>
    <row r="38" spans="1:6" x14ac:dyDescent="0.25">
      <c r="A38" s="182"/>
      <c r="B38" s="96" t="s">
        <v>74</v>
      </c>
      <c r="C38" s="88"/>
      <c r="D38" s="112">
        <v>9</v>
      </c>
      <c r="E38" s="97">
        <v>0</v>
      </c>
      <c r="F38" s="90">
        <f t="shared" si="2"/>
        <v>0</v>
      </c>
    </row>
    <row r="39" spans="1:6" x14ac:dyDescent="0.25">
      <c r="A39" s="182"/>
      <c r="B39" s="96" t="s">
        <v>75</v>
      </c>
      <c r="C39" s="88"/>
      <c r="D39" s="112">
        <v>9</v>
      </c>
      <c r="E39" s="97">
        <v>0</v>
      </c>
      <c r="F39" s="90">
        <f t="shared" si="2"/>
        <v>0</v>
      </c>
    </row>
    <row r="40" spans="1:6" x14ac:dyDescent="0.25">
      <c r="A40" s="182"/>
      <c r="B40" s="96" t="s">
        <v>76</v>
      </c>
      <c r="C40" s="88"/>
      <c r="D40" s="112">
        <v>9</v>
      </c>
      <c r="E40" s="97">
        <v>0</v>
      </c>
      <c r="F40" s="90">
        <f t="shared" si="2"/>
        <v>0</v>
      </c>
    </row>
    <row r="41" spans="1:6" x14ac:dyDescent="0.25">
      <c r="A41" s="182"/>
      <c r="B41" s="96" t="s">
        <v>77</v>
      </c>
      <c r="C41" s="88"/>
      <c r="D41" s="112">
        <v>9</v>
      </c>
      <c r="E41" s="97">
        <v>0</v>
      </c>
      <c r="F41" s="90">
        <f t="shared" si="2"/>
        <v>0</v>
      </c>
    </row>
    <row r="42" spans="1:6" x14ac:dyDescent="0.25">
      <c r="A42" s="182"/>
      <c r="B42" s="96" t="s">
        <v>78</v>
      </c>
      <c r="C42" s="88"/>
      <c r="D42" s="112">
        <v>9</v>
      </c>
      <c r="E42" s="97">
        <v>0</v>
      </c>
      <c r="F42" s="90">
        <f t="shared" si="2"/>
        <v>0</v>
      </c>
    </row>
    <row r="43" spans="1:6" ht="13.8" thickBot="1" x14ac:dyDescent="0.3">
      <c r="A43" s="182"/>
      <c r="B43" s="96" t="s">
        <v>79</v>
      </c>
      <c r="C43" s="88"/>
      <c r="D43" s="112">
        <v>9</v>
      </c>
      <c r="E43" s="97">
        <v>0</v>
      </c>
      <c r="F43" s="90">
        <f t="shared" si="2"/>
        <v>0</v>
      </c>
    </row>
    <row r="44" spans="1:6" ht="13.8" thickBot="1" x14ac:dyDescent="0.3">
      <c r="A44" s="182"/>
      <c r="B44" s="184" t="s">
        <v>80</v>
      </c>
      <c r="C44" s="185"/>
      <c r="D44" s="185"/>
      <c r="E44" s="185"/>
      <c r="F44" s="186"/>
    </row>
    <row r="45" spans="1:6" x14ac:dyDescent="0.25">
      <c r="A45" s="182"/>
      <c r="B45" s="96" t="s">
        <v>81</v>
      </c>
      <c r="C45" s="88"/>
      <c r="D45" s="112">
        <v>70</v>
      </c>
      <c r="E45" s="97">
        <v>0</v>
      </c>
      <c r="F45" s="90">
        <f t="shared" si="2"/>
        <v>0</v>
      </c>
    </row>
    <row r="46" spans="1:6" x14ac:dyDescent="0.25">
      <c r="A46" s="182"/>
      <c r="B46" s="96" t="s">
        <v>82</v>
      </c>
      <c r="C46" s="88"/>
      <c r="D46" s="112">
        <v>70</v>
      </c>
      <c r="E46" s="97">
        <v>0</v>
      </c>
      <c r="F46" s="90">
        <f t="shared" si="2"/>
        <v>0</v>
      </c>
    </row>
    <row r="47" spans="1:6" x14ac:dyDescent="0.25">
      <c r="A47" s="182"/>
      <c r="B47" s="96" t="s">
        <v>83</v>
      </c>
      <c r="C47" s="88"/>
      <c r="D47" s="112">
        <v>70</v>
      </c>
      <c r="E47" s="97">
        <v>0</v>
      </c>
      <c r="F47" s="90">
        <f t="shared" si="2"/>
        <v>0</v>
      </c>
    </row>
    <row r="48" spans="1:6" x14ac:dyDescent="0.25">
      <c r="A48" s="182"/>
      <c r="B48" s="96" t="s">
        <v>84</v>
      </c>
      <c r="C48" s="88"/>
      <c r="D48" s="112">
        <v>70</v>
      </c>
      <c r="E48" s="97">
        <v>0</v>
      </c>
      <c r="F48" s="90">
        <f t="shared" si="2"/>
        <v>0</v>
      </c>
    </row>
    <row r="49" spans="1:6" s="142" customFormat="1" x14ac:dyDescent="0.25">
      <c r="A49" s="182"/>
      <c r="B49" s="139" t="s">
        <v>85</v>
      </c>
      <c r="C49" s="133"/>
      <c r="D49" s="140">
        <v>70</v>
      </c>
      <c r="E49" s="141">
        <v>0</v>
      </c>
      <c r="F49" s="136">
        <f t="shared" si="2"/>
        <v>0</v>
      </c>
    </row>
    <row r="50" spans="1:6" x14ac:dyDescent="0.25">
      <c r="A50" s="182"/>
      <c r="B50" s="96" t="s">
        <v>86</v>
      </c>
      <c r="C50" s="88"/>
      <c r="D50" s="112">
        <v>70</v>
      </c>
      <c r="E50" s="97">
        <v>0</v>
      </c>
      <c r="F50" s="90">
        <f t="shared" si="2"/>
        <v>0</v>
      </c>
    </row>
    <row r="51" spans="1:6" ht="13.8" thickBot="1" x14ac:dyDescent="0.3">
      <c r="A51" s="182"/>
      <c r="B51" s="96" t="s">
        <v>87</v>
      </c>
      <c r="C51" s="88"/>
      <c r="D51" s="112">
        <v>70</v>
      </c>
      <c r="E51" s="97">
        <v>0</v>
      </c>
      <c r="F51" s="90">
        <f t="shared" si="2"/>
        <v>0</v>
      </c>
    </row>
    <row r="52" spans="1:6" ht="13.8" thickBot="1" x14ac:dyDescent="0.3">
      <c r="A52" s="182"/>
      <c r="B52" s="184" t="s">
        <v>88</v>
      </c>
      <c r="C52" s="185"/>
      <c r="D52" s="185"/>
      <c r="E52" s="185"/>
      <c r="F52" s="186"/>
    </row>
    <row r="53" spans="1:6" x14ac:dyDescent="0.25">
      <c r="A53" s="182"/>
      <c r="B53" s="96" t="s">
        <v>81</v>
      </c>
      <c r="C53" s="88"/>
      <c r="D53" s="112">
        <v>10</v>
      </c>
      <c r="E53" s="97">
        <v>0</v>
      </c>
      <c r="F53" s="90">
        <f t="shared" si="2"/>
        <v>0</v>
      </c>
    </row>
    <row r="54" spans="1:6" x14ac:dyDescent="0.25">
      <c r="A54" s="182"/>
      <c r="B54" s="96" t="s">
        <v>82</v>
      </c>
      <c r="C54" s="88"/>
      <c r="D54" s="112">
        <v>10</v>
      </c>
      <c r="E54" s="97">
        <v>0</v>
      </c>
      <c r="F54" s="90">
        <f t="shared" si="2"/>
        <v>0</v>
      </c>
    </row>
    <row r="55" spans="1:6" x14ac:dyDescent="0.25">
      <c r="A55" s="182"/>
      <c r="B55" s="96" t="s">
        <v>89</v>
      </c>
      <c r="C55" s="88"/>
      <c r="D55" s="112">
        <v>10</v>
      </c>
      <c r="E55" s="97">
        <v>0</v>
      </c>
      <c r="F55" s="90">
        <f t="shared" si="2"/>
        <v>0</v>
      </c>
    </row>
    <row r="56" spans="1:6" ht="13.8" thickBot="1" x14ac:dyDescent="0.3">
      <c r="A56" s="182"/>
      <c r="B56" s="96" t="s">
        <v>90</v>
      </c>
      <c r="C56" s="88"/>
      <c r="D56" s="112">
        <v>10</v>
      </c>
      <c r="E56" s="97">
        <v>0</v>
      </c>
      <c r="F56" s="90">
        <f t="shared" si="2"/>
        <v>0</v>
      </c>
    </row>
    <row r="57" spans="1:6" ht="13.8" thickBot="1" x14ac:dyDescent="0.3">
      <c r="A57" s="182"/>
      <c r="B57" s="184" t="s">
        <v>91</v>
      </c>
      <c r="C57" s="185"/>
      <c r="D57" s="185"/>
      <c r="E57" s="185"/>
      <c r="F57" s="186"/>
    </row>
    <row r="58" spans="1:6" x14ac:dyDescent="0.25">
      <c r="A58" s="182"/>
      <c r="B58" s="96" t="s">
        <v>92</v>
      </c>
      <c r="C58" s="88"/>
      <c r="D58" s="112">
        <v>10</v>
      </c>
      <c r="E58" s="97">
        <v>0</v>
      </c>
      <c r="F58" s="90">
        <f t="shared" ref="F58:F62" si="3">D58*E58</f>
        <v>0</v>
      </c>
    </row>
    <row r="59" spans="1:6" x14ac:dyDescent="0.25">
      <c r="A59" s="182"/>
      <c r="B59" s="96" t="s">
        <v>82</v>
      </c>
      <c r="C59" s="88"/>
      <c r="D59" s="112">
        <v>10</v>
      </c>
      <c r="E59" s="97">
        <v>0</v>
      </c>
      <c r="F59" s="90">
        <f t="shared" si="3"/>
        <v>0</v>
      </c>
    </row>
    <row r="60" spans="1:6" x14ac:dyDescent="0.25">
      <c r="A60" s="182"/>
      <c r="B60" s="96" t="s">
        <v>83</v>
      </c>
      <c r="C60" s="88"/>
      <c r="D60" s="112">
        <v>10</v>
      </c>
      <c r="E60" s="97">
        <v>0</v>
      </c>
      <c r="F60" s="90">
        <f>D60*E60</f>
        <v>0</v>
      </c>
    </row>
    <row r="61" spans="1:6" x14ac:dyDescent="0.25">
      <c r="A61" s="182"/>
      <c r="B61" s="96" t="s">
        <v>84</v>
      </c>
      <c r="C61" s="88"/>
      <c r="D61" s="112">
        <v>10</v>
      </c>
      <c r="E61" s="97">
        <v>0</v>
      </c>
      <c r="F61" s="90">
        <f t="shared" si="3"/>
        <v>0</v>
      </c>
    </row>
    <row r="62" spans="1:6" s="142" customFormat="1" x14ac:dyDescent="0.25">
      <c r="A62" s="182"/>
      <c r="B62" s="139" t="s">
        <v>85</v>
      </c>
      <c r="C62" s="133"/>
      <c r="D62" s="140">
        <v>10</v>
      </c>
      <c r="E62" s="141">
        <v>0</v>
      </c>
      <c r="F62" s="136">
        <f t="shared" si="3"/>
        <v>0</v>
      </c>
    </row>
    <row r="63" spans="1:6" x14ac:dyDescent="0.25">
      <c r="A63" s="182"/>
      <c r="B63" s="96" t="s">
        <v>87</v>
      </c>
      <c r="C63" s="88"/>
      <c r="D63" s="112">
        <v>10</v>
      </c>
      <c r="E63" s="97">
        <v>0</v>
      </c>
      <c r="F63" s="90">
        <f>D63*E63</f>
        <v>0</v>
      </c>
    </row>
    <row r="64" spans="1:6" ht="13.8" thickBot="1" x14ac:dyDescent="0.3">
      <c r="A64" s="182"/>
      <c r="B64" s="96" t="s">
        <v>93</v>
      </c>
      <c r="C64" s="98"/>
      <c r="D64" s="113">
        <v>10</v>
      </c>
      <c r="E64" s="99">
        <v>0</v>
      </c>
      <c r="F64" s="100">
        <f t="shared" si="2"/>
        <v>0</v>
      </c>
    </row>
    <row r="65" spans="1:10" ht="13.8" thickBot="1" x14ac:dyDescent="0.3">
      <c r="A65" s="182"/>
      <c r="B65" s="184" t="s">
        <v>94</v>
      </c>
      <c r="C65" s="185"/>
      <c r="D65" s="185"/>
      <c r="E65" s="185"/>
      <c r="F65" s="186"/>
    </row>
    <row r="66" spans="1:10" x14ac:dyDescent="0.25">
      <c r="A66" s="182"/>
      <c r="B66" s="96" t="s">
        <v>83</v>
      </c>
      <c r="C66" s="88"/>
      <c r="D66" s="112">
        <v>1</v>
      </c>
      <c r="E66" s="97">
        <v>0</v>
      </c>
      <c r="F66" s="90">
        <f t="shared" ref="F66:F73" si="4">D66*E66</f>
        <v>0</v>
      </c>
    </row>
    <row r="67" spans="1:10" s="142" customFormat="1" x14ac:dyDescent="0.25">
      <c r="A67" s="182"/>
      <c r="B67" s="139" t="s">
        <v>85</v>
      </c>
      <c r="C67" s="133"/>
      <c r="D67" s="140">
        <v>1</v>
      </c>
      <c r="E67" s="141">
        <v>0</v>
      </c>
      <c r="F67" s="136">
        <f t="shared" si="4"/>
        <v>0</v>
      </c>
    </row>
    <row r="68" spans="1:10" x14ac:dyDescent="0.25">
      <c r="A68" s="182"/>
      <c r="B68" s="96" t="s">
        <v>95</v>
      </c>
      <c r="C68" s="88"/>
      <c r="D68" s="112">
        <v>1</v>
      </c>
      <c r="E68" s="97">
        <v>0</v>
      </c>
      <c r="F68" s="90">
        <f t="shared" si="4"/>
        <v>0</v>
      </c>
    </row>
    <row r="69" spans="1:10" x14ac:dyDescent="0.25">
      <c r="A69" s="182"/>
      <c r="B69" s="96" t="s">
        <v>96</v>
      </c>
      <c r="C69" s="88"/>
      <c r="D69" s="112">
        <v>1</v>
      </c>
      <c r="E69" s="97">
        <v>0</v>
      </c>
      <c r="F69" s="90">
        <f t="shared" si="4"/>
        <v>0</v>
      </c>
    </row>
    <row r="70" spans="1:10" x14ac:dyDescent="0.25">
      <c r="A70" s="182"/>
      <c r="B70" s="96" t="s">
        <v>97</v>
      </c>
      <c r="C70" s="88"/>
      <c r="D70" s="112">
        <v>1</v>
      </c>
      <c r="E70" s="97">
        <v>0</v>
      </c>
      <c r="F70" s="90">
        <f t="shared" si="4"/>
        <v>0</v>
      </c>
    </row>
    <row r="71" spans="1:10" x14ac:dyDescent="0.25">
      <c r="A71" s="182"/>
      <c r="B71" s="96" t="s">
        <v>98</v>
      </c>
      <c r="C71" s="88"/>
      <c r="D71" s="112">
        <v>1</v>
      </c>
      <c r="E71" s="97">
        <v>0</v>
      </c>
      <c r="F71" s="90">
        <f t="shared" si="4"/>
        <v>0</v>
      </c>
    </row>
    <row r="72" spans="1:10" x14ac:dyDescent="0.25">
      <c r="A72" s="182"/>
      <c r="B72" s="96" t="s">
        <v>99</v>
      </c>
      <c r="C72" s="88"/>
      <c r="D72" s="112">
        <v>1</v>
      </c>
      <c r="E72" s="97">
        <v>0</v>
      </c>
      <c r="F72" s="90">
        <f t="shared" si="4"/>
        <v>0</v>
      </c>
    </row>
    <row r="73" spans="1:10" x14ac:dyDescent="0.25">
      <c r="A73" s="182"/>
      <c r="B73" s="96" t="s">
        <v>100</v>
      </c>
      <c r="C73" s="88"/>
      <c r="D73" s="112">
        <v>1</v>
      </c>
      <c r="E73" s="97">
        <v>0</v>
      </c>
      <c r="F73" s="90">
        <f t="shared" si="4"/>
        <v>0</v>
      </c>
    </row>
    <row r="74" spans="1:10" ht="15" customHeight="1" thickBot="1" x14ac:dyDescent="0.3">
      <c r="A74" s="183"/>
      <c r="B74" s="187" t="s">
        <v>65</v>
      </c>
      <c r="C74" s="188"/>
      <c r="D74" s="188"/>
      <c r="E74" s="189"/>
      <c r="F74" s="93">
        <f>SUM(F31:F73)</f>
        <v>0</v>
      </c>
    </row>
    <row r="75" spans="1:10" ht="13.8" thickBot="1" x14ac:dyDescent="0.3"/>
    <row r="76" spans="1:10" ht="13.8" thickBot="1" x14ac:dyDescent="0.3">
      <c r="A76" s="200" t="s">
        <v>116</v>
      </c>
      <c r="B76" s="201"/>
      <c r="C76" s="201"/>
      <c r="D76" s="201"/>
      <c r="E76" s="202"/>
      <c r="F76" s="101">
        <f>F29+F74</f>
        <v>0</v>
      </c>
      <c r="H76" s="102"/>
      <c r="I76" s="102"/>
      <c r="J76" s="102"/>
    </row>
  </sheetData>
  <mergeCells count="20">
    <mergeCell ref="D6:D8"/>
    <mergeCell ref="E6:E8"/>
    <mergeCell ref="F6:F8"/>
    <mergeCell ref="A76:E76"/>
    <mergeCell ref="B1:F1"/>
    <mergeCell ref="A4:F4"/>
    <mergeCell ref="A9:A29"/>
    <mergeCell ref="A30:A74"/>
    <mergeCell ref="B30:F30"/>
    <mergeCell ref="B44:F44"/>
    <mergeCell ref="B52:F52"/>
    <mergeCell ref="B57:F57"/>
    <mergeCell ref="B65:F65"/>
    <mergeCell ref="B74:E74"/>
    <mergeCell ref="B9:F9"/>
    <mergeCell ref="B23:F23"/>
    <mergeCell ref="B29:E29"/>
    <mergeCell ref="A3:F3"/>
    <mergeCell ref="A6:B7"/>
    <mergeCell ref="C6:C8"/>
  </mergeCells>
  <hyperlinks>
    <hyperlink ref="G4" location="Instructions!A1" display="&lt;&lt;Instructions"/>
  </hyperlinks>
  <pageMargins left="0.7" right="0.7" top="0.75" bottom="0.75" header="0.3" footer="0.3"/>
  <pageSetup paperSize="9" orientation="portrait" r:id="rId1"/>
  <ignoredErrors>
    <ignoredError sqref="F10:F22 F66:F73 F24:F29 F31:F43 F45:F51 F53:F56 F58:F59 F64 F61:F62 F60 F63" unlockedFormula="1"/>
  </ignoredError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M25"/>
  <sheetViews>
    <sheetView showGridLines="0" topLeftCell="F7" workbookViewId="0">
      <selection activeCell="C23" sqref="C23:E23"/>
    </sheetView>
  </sheetViews>
  <sheetFormatPr defaultColWidth="8.77734375" defaultRowHeight="13.2" x14ac:dyDescent="0.25"/>
  <cols>
    <col min="1" max="1" width="3.44140625" style="25" customWidth="1"/>
    <col min="2" max="2" width="5.77734375" style="25" customWidth="1"/>
    <col min="3" max="3" width="58.44140625" style="25" customWidth="1"/>
    <col min="4" max="4" width="23" style="25" customWidth="1"/>
    <col min="5" max="5" width="45.21875" style="25" customWidth="1"/>
    <col min="6" max="6" width="40" style="25" bestFit="1" customWidth="1"/>
    <col min="7" max="7" width="35" style="25" customWidth="1"/>
    <col min="8" max="8" width="34" style="25" customWidth="1"/>
    <col min="9" max="9" width="16.21875" style="25" customWidth="1"/>
    <col min="10" max="16384" width="8.77734375" style="25"/>
  </cols>
  <sheetData>
    <row r="1" spans="2:13" ht="83.25" customHeight="1" thickBot="1" x14ac:dyDescent="0.3"/>
    <row r="2" spans="2:13" s="118" customFormat="1" ht="41.25" customHeight="1" thickBot="1" x14ac:dyDescent="0.35">
      <c r="B2" s="212" t="s">
        <v>155</v>
      </c>
      <c r="C2" s="213"/>
      <c r="E2" s="119" t="s">
        <v>101</v>
      </c>
      <c r="G2" s="120"/>
      <c r="H2" s="120"/>
      <c r="I2" s="120"/>
      <c r="J2" s="120"/>
      <c r="K2" s="120"/>
      <c r="L2" s="120"/>
      <c r="M2" s="120"/>
    </row>
    <row r="3" spans="2:13" ht="24.75" customHeight="1" thickBot="1" x14ac:dyDescent="0.3">
      <c r="B3" s="214" t="s">
        <v>154</v>
      </c>
      <c r="C3" s="215"/>
      <c r="E3" s="216" t="s">
        <v>110</v>
      </c>
      <c r="F3" s="217"/>
      <c r="G3" s="218"/>
      <c r="I3" s="26"/>
      <c r="J3" s="26"/>
      <c r="K3" s="26"/>
      <c r="L3" s="26"/>
      <c r="M3" s="26"/>
    </row>
    <row r="4" spans="2:13" ht="27" customHeight="1" thickBot="1" x14ac:dyDescent="0.3">
      <c r="B4" s="225" t="str">
        <f>Instructions!C4</f>
        <v>Bidder Name</v>
      </c>
      <c r="C4" s="226"/>
      <c r="E4" s="219"/>
      <c r="F4" s="220"/>
      <c r="G4" s="221"/>
      <c r="I4" s="26"/>
      <c r="J4" s="26"/>
      <c r="K4" s="26"/>
      <c r="L4" s="26"/>
      <c r="M4" s="26"/>
    </row>
    <row r="5" spans="2:13" ht="13.8" thickBot="1" x14ac:dyDescent="0.3">
      <c r="E5" s="222"/>
      <c r="F5" s="223"/>
      <c r="G5" s="224"/>
      <c r="I5" s="26"/>
      <c r="J5" s="26"/>
      <c r="K5" s="26"/>
      <c r="L5" s="26"/>
    </row>
    <row r="6" spans="2:13" ht="22.5" customHeight="1" thickBot="1" x14ac:dyDescent="0.3">
      <c r="I6" s="26"/>
      <c r="J6" s="26"/>
      <c r="K6" s="26"/>
      <c r="L6" s="26"/>
    </row>
    <row r="7" spans="2:13" ht="31.5" customHeight="1" thickBot="1" x14ac:dyDescent="0.3">
      <c r="B7" s="27" t="s">
        <v>111</v>
      </c>
      <c r="C7" s="28"/>
      <c r="D7" s="28"/>
      <c r="E7" s="29"/>
      <c r="F7" s="27" t="s">
        <v>112</v>
      </c>
      <c r="G7" s="27" t="s">
        <v>113</v>
      </c>
      <c r="H7" s="30" t="s">
        <v>114</v>
      </c>
      <c r="I7" s="116" t="s">
        <v>9</v>
      </c>
      <c r="J7" s="26"/>
      <c r="K7" s="26"/>
      <c r="L7" s="26"/>
    </row>
    <row r="8" spans="2:13" s="118" customFormat="1" ht="24" customHeight="1" thickBot="1" x14ac:dyDescent="0.35">
      <c r="B8" s="121" t="s">
        <v>115</v>
      </c>
      <c r="C8" s="125"/>
      <c r="D8" s="125"/>
      <c r="E8" s="125"/>
      <c r="F8" s="125"/>
      <c r="G8" s="126"/>
      <c r="H8" s="127"/>
      <c r="I8" s="117" t="s">
        <v>139</v>
      </c>
    </row>
    <row r="9" spans="2:13" ht="20.55" customHeight="1" x14ac:dyDescent="0.25">
      <c r="B9" s="31">
        <v>1</v>
      </c>
      <c r="C9" s="209"/>
      <c r="D9" s="210"/>
      <c r="E9" s="227"/>
      <c r="F9" s="32">
        <v>0</v>
      </c>
      <c r="G9" s="33"/>
      <c r="H9" s="33"/>
    </row>
    <row r="10" spans="2:13" ht="20.55" customHeight="1" x14ac:dyDescent="0.25">
      <c r="B10" s="34">
        <v>2</v>
      </c>
      <c r="C10" s="206"/>
      <c r="D10" s="207"/>
      <c r="E10" s="228"/>
      <c r="F10" s="32">
        <v>0</v>
      </c>
      <c r="G10" s="35"/>
      <c r="H10" s="35"/>
    </row>
    <row r="11" spans="2:13" ht="20.55" customHeight="1" x14ac:dyDescent="0.25">
      <c r="B11" s="34">
        <v>3</v>
      </c>
      <c r="C11" s="206"/>
      <c r="D11" s="207"/>
      <c r="E11" s="228"/>
      <c r="F11" s="32">
        <v>0</v>
      </c>
      <c r="G11" s="35"/>
      <c r="H11" s="35"/>
    </row>
    <row r="12" spans="2:13" ht="20.55" customHeight="1" x14ac:dyDescent="0.25">
      <c r="B12" s="34">
        <v>4</v>
      </c>
      <c r="C12" s="206"/>
      <c r="D12" s="207"/>
      <c r="E12" s="228"/>
      <c r="F12" s="32">
        <v>0</v>
      </c>
      <c r="G12" s="35"/>
      <c r="H12" s="35"/>
    </row>
    <row r="13" spans="2:13" ht="20.55" customHeight="1" thickBot="1" x14ac:dyDescent="0.3">
      <c r="B13" s="34">
        <v>5</v>
      </c>
      <c r="C13" s="203"/>
      <c r="D13" s="204"/>
      <c r="E13" s="229"/>
      <c r="F13" s="36">
        <v>0</v>
      </c>
      <c r="G13" s="37"/>
      <c r="H13" s="37"/>
    </row>
    <row r="14" spans="2:13" s="118" customFormat="1" ht="24" customHeight="1" thickBot="1" x14ac:dyDescent="0.35">
      <c r="B14" s="121" t="s">
        <v>143</v>
      </c>
      <c r="C14" s="124"/>
      <c r="D14" s="124"/>
      <c r="E14" s="124"/>
      <c r="F14" s="124"/>
      <c r="G14" s="122"/>
      <c r="H14" s="123"/>
    </row>
    <row r="15" spans="2:13" ht="20.55" customHeight="1" x14ac:dyDescent="0.25">
      <c r="B15" s="38">
        <v>1</v>
      </c>
      <c r="C15" s="209"/>
      <c r="D15" s="210"/>
      <c r="E15" s="211"/>
      <c r="F15" s="39">
        <v>0</v>
      </c>
      <c r="G15" s="33"/>
      <c r="H15" s="33"/>
    </row>
    <row r="16" spans="2:13" ht="20.55" customHeight="1" x14ac:dyDescent="0.25">
      <c r="B16" s="40">
        <v>2</v>
      </c>
      <c r="C16" s="206"/>
      <c r="D16" s="207"/>
      <c r="E16" s="208"/>
      <c r="F16" s="32">
        <v>0</v>
      </c>
      <c r="G16" s="35"/>
      <c r="H16" s="35"/>
    </row>
    <row r="17" spans="2:8" ht="20.55" customHeight="1" x14ac:dyDescent="0.25">
      <c r="B17" s="40">
        <v>3</v>
      </c>
      <c r="C17" s="206"/>
      <c r="D17" s="207"/>
      <c r="E17" s="208"/>
      <c r="F17" s="32">
        <v>0</v>
      </c>
      <c r="G17" s="35"/>
      <c r="H17" s="35"/>
    </row>
    <row r="18" spans="2:8" ht="20.55" customHeight="1" x14ac:dyDescent="0.25">
      <c r="B18" s="40">
        <v>4</v>
      </c>
      <c r="C18" s="206"/>
      <c r="D18" s="207"/>
      <c r="E18" s="208"/>
      <c r="F18" s="32">
        <v>0</v>
      </c>
      <c r="G18" s="35"/>
      <c r="H18" s="35"/>
    </row>
    <row r="19" spans="2:8" ht="20.55" customHeight="1" thickBot="1" x14ac:dyDescent="0.3">
      <c r="B19" s="40">
        <v>5</v>
      </c>
      <c r="C19" s="203"/>
      <c r="D19" s="204"/>
      <c r="E19" s="205"/>
      <c r="F19" s="36">
        <v>0</v>
      </c>
      <c r="G19" s="37"/>
      <c r="H19" s="37"/>
    </row>
    <row r="20" spans="2:8" s="118" customFormat="1" ht="28.5" customHeight="1" thickBot="1" x14ac:dyDescent="0.35">
      <c r="B20" s="121" t="s">
        <v>144</v>
      </c>
      <c r="C20" s="122"/>
      <c r="D20" s="122"/>
      <c r="E20" s="122"/>
      <c r="F20" s="122"/>
      <c r="G20" s="122"/>
      <c r="H20" s="123"/>
    </row>
    <row r="21" spans="2:8" ht="20.85" customHeight="1" x14ac:dyDescent="0.25">
      <c r="B21" s="38">
        <v>1</v>
      </c>
      <c r="C21" s="209"/>
      <c r="D21" s="210"/>
      <c r="E21" s="211"/>
      <c r="F21" s="39">
        <v>0</v>
      </c>
      <c r="G21" s="33"/>
      <c r="H21" s="33"/>
    </row>
    <row r="22" spans="2:8" ht="20.85" customHeight="1" x14ac:dyDescent="0.25">
      <c r="B22" s="41">
        <v>2</v>
      </c>
      <c r="C22" s="206"/>
      <c r="D22" s="207"/>
      <c r="E22" s="208"/>
      <c r="F22" s="32">
        <v>0</v>
      </c>
      <c r="G22" s="35"/>
      <c r="H22" s="35"/>
    </row>
    <row r="23" spans="2:8" ht="20.85" customHeight="1" x14ac:dyDescent="0.25">
      <c r="B23" s="41">
        <v>3</v>
      </c>
      <c r="C23" s="206"/>
      <c r="D23" s="207"/>
      <c r="E23" s="208"/>
      <c r="F23" s="32">
        <v>0</v>
      </c>
      <c r="G23" s="35"/>
      <c r="H23" s="35"/>
    </row>
    <row r="24" spans="2:8" ht="20.85" customHeight="1" x14ac:dyDescent="0.25">
      <c r="B24" s="41">
        <v>4</v>
      </c>
      <c r="C24" s="206"/>
      <c r="D24" s="207"/>
      <c r="E24" s="208"/>
      <c r="F24" s="32">
        <v>0</v>
      </c>
      <c r="G24" s="35"/>
      <c r="H24" s="35"/>
    </row>
    <row r="25" spans="2:8" ht="20.85" customHeight="1" thickBot="1" x14ac:dyDescent="0.3">
      <c r="B25" s="41">
        <v>5</v>
      </c>
      <c r="C25" s="203"/>
      <c r="D25" s="204"/>
      <c r="E25" s="205"/>
      <c r="F25" s="36">
        <v>0</v>
      </c>
      <c r="G25" s="37"/>
      <c r="H25" s="37"/>
    </row>
  </sheetData>
  <protectedRanges>
    <protectedRange algorithmName="SHA-512" hashValue="h2+e3GdqHkcpASoyYepqj3wPuQ3jtYNm6FlZUU3Z3XXdMG5euoAHOOpKLlmu3zTBU6yj9IFFOw4UiZLeSUO6dg==" saltValue="wB79I1TMncnQVp5hVo+kIA==" spinCount="100000" sqref="C21:H25 C15:H19 C9:H13" name="Range1"/>
  </protectedRanges>
  <mergeCells count="19">
    <mergeCell ref="C17:E17"/>
    <mergeCell ref="B2:C2"/>
    <mergeCell ref="B3:C3"/>
    <mergeCell ref="E3:G5"/>
    <mergeCell ref="B4:C4"/>
    <mergeCell ref="C9:E9"/>
    <mergeCell ref="C10:E10"/>
    <mergeCell ref="C11:E11"/>
    <mergeCell ref="C12:E12"/>
    <mergeCell ref="C13:E13"/>
    <mergeCell ref="C15:E15"/>
    <mergeCell ref="C16:E16"/>
    <mergeCell ref="C25:E25"/>
    <mergeCell ref="C18:E18"/>
    <mergeCell ref="C19:E19"/>
    <mergeCell ref="C21:E21"/>
    <mergeCell ref="C22:E22"/>
    <mergeCell ref="C23:E23"/>
    <mergeCell ref="C24:E24"/>
  </mergeCells>
  <hyperlinks>
    <hyperlink ref="I8" location="Instructions!A1" display="&lt;&lt;Instructions"/>
  </hyperlinks>
  <pageMargins left="0.7" right="0.7" top="0.75" bottom="0.75" header="0.3" footer="0.3"/>
  <pageSetup orientation="portrait" verticalDpi="0" r:id="rId1"/>
  <ignoredErrors>
    <ignoredError sqref="B4"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vt:i4>
      </vt:variant>
    </vt:vector>
  </HeadingPairs>
  <TitlesOfParts>
    <vt:vector size="6" baseType="lpstr">
      <vt:lpstr>Instructions</vt:lpstr>
      <vt:lpstr>Summary sheet </vt:lpstr>
      <vt:lpstr>Leasing Pricing</vt:lpstr>
      <vt:lpstr>Upgrade Options</vt:lpstr>
      <vt:lpstr>Pricing Assumptions</vt:lpstr>
      <vt:lpstr>'Leasing Pricing'!Print_Area</vt:lpstr>
    </vt:vector>
  </TitlesOfParts>
  <Company>Transnet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Beauty Ngobese     Transnet  Corporate  JHB</dc:creator>
  <cp:lastModifiedBy>Kgomotso Mahuma      Transnet Engineering   KPK</cp:lastModifiedBy>
  <cp:lastPrinted>2021-11-10T06:10:05Z</cp:lastPrinted>
  <dcterms:created xsi:type="dcterms:W3CDTF">2021-03-17T09:00:32Z</dcterms:created>
  <dcterms:modified xsi:type="dcterms:W3CDTF">2021-11-10T06:10:07Z</dcterms:modified>
</cp:coreProperties>
</file>