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labusce\Desktop\"/>
    </mc:Choice>
  </mc:AlternateContent>
  <xr:revisionPtr revIDLastSave="0" documentId="8_{961C60AD-040D-4856-BFA2-1D8C7C04D675}" xr6:coauthVersionLast="47" xr6:coauthVersionMax="47" xr10:uidLastSave="{00000000-0000-0000-0000-000000000000}"/>
  <bookViews>
    <workbookView xWindow="-110" yWindow="-110" windowWidth="19420" windowHeight="10420" tabRatio="783" xr2:uid="{3A2B1A41-5BC3-4B40-9D7D-73169B3CFC87}"/>
  </bookViews>
  <sheets>
    <sheet name="Index" sheetId="50" r:id="rId1"/>
    <sheet name="Instructions" sheetId="51" r:id="rId2"/>
    <sheet name="00-Submission Guidelines" sheetId="52" r:id="rId3"/>
    <sheet name="01- Gate Keepers" sheetId="54" r:id="rId4"/>
    <sheet name="02-Questionnaire" sheetId="7" r:id="rId5"/>
    <sheet name="03-Technical Schedules - L type" sheetId="1" r:id="rId6"/>
    <sheet name="Scoring" sheetId="53" state="hidden" r:id="rId7"/>
    <sheet name="Lists" sheetId="46" state="hidden" r:id="rId8"/>
    <sheet name="Technical Schedules - Fibre" sheetId="42" state="hidden" r:id="rId9"/>
    <sheet name="Technical Schedules - Sintered" sheetId="44" state="hidden" r:id="rId10"/>
    <sheet name="04-Technical Schedules - X type" sheetId="48" r:id="rId11"/>
    <sheet name="05-Offered Cells" sheetId="28" r:id="rId12"/>
    <sheet name="06-Temp Derating Factors" sheetId="19" r:id="rId13"/>
    <sheet name="07-Accessories" sheetId="10" r:id="rId14"/>
    <sheet name="Photos" sheetId="11" r:id="rId15"/>
    <sheet name="08-Track Record" sheetId="3" r:id="rId16"/>
    <sheet name="09-Type Testing" sheetId="6" r:id="rId17"/>
    <sheet name="10-Customer Details" sheetId="45" r:id="rId18"/>
    <sheet name="11-Overall Deviation List" sheetId="9" r:id="rId19"/>
  </sheets>
  <externalReferences>
    <externalReference r:id="rId20"/>
    <externalReference r:id="rId21"/>
  </externalReferences>
  <definedNames>
    <definedName name="_Ref186006902" localSheetId="5">'03-Technical Schedules - L type'!#REF!</definedName>
    <definedName name="_Ref186006902" localSheetId="10">'04-Technical Schedules - X type'!#REF!</definedName>
    <definedName name="_Ref186006902" localSheetId="8">'Technical Schedules - Fibre'!#REF!</definedName>
    <definedName name="_Ref186006902" localSheetId="9">'Technical Schedules - Sintered'!#REF!</definedName>
    <definedName name="CellConfig">Lists!$A$13:$A$16</definedName>
    <definedName name="CellType">Lists!$A$18:$A$22</definedName>
    <definedName name="ComplianceList">Lists!$A$1:$B$4</definedName>
    <definedName name="ComplianceOptions">Lists!$A$1:$A$4</definedName>
    <definedName name="_xlnm.Criteria">Scoring!$B$3:$B$9</definedName>
    <definedName name="TestOptions">Lists!$A$6:$A$10</definedName>
    <definedName name="TestsList">Lists!$A$6:$B$10</definedName>
    <definedName name="Yes_No">[1]Lists!$A$24:$A$26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0" i="1" l="1"/>
  <c r="J9" i="53"/>
  <c r="D10" i="53"/>
  <c r="M131" i="48"/>
  <c r="M130" i="48"/>
  <c r="M129" i="48"/>
  <c r="M127" i="48"/>
  <c r="M126" i="48"/>
  <c r="M125" i="48"/>
  <c r="M124" i="48"/>
  <c r="M122" i="48"/>
  <c r="M121" i="48"/>
  <c r="M120" i="48"/>
  <c r="M119" i="48"/>
  <c r="M118" i="48"/>
  <c r="M117" i="48"/>
  <c r="M114" i="48"/>
  <c r="M113" i="48"/>
  <c r="M112" i="48"/>
  <c r="M111" i="48"/>
  <c r="M110" i="48"/>
  <c r="M109" i="48"/>
  <c r="M108" i="48"/>
  <c r="M107" i="48"/>
  <c r="M106" i="48"/>
  <c r="M105" i="48"/>
  <c r="M104" i="48"/>
  <c r="M103" i="48"/>
  <c r="M102" i="48"/>
  <c r="M101" i="48"/>
  <c r="M100" i="48"/>
  <c r="M99" i="48"/>
  <c r="M98" i="48"/>
  <c r="M97" i="48"/>
  <c r="M96" i="48"/>
  <c r="M95" i="48"/>
  <c r="M94" i="48"/>
  <c r="M93" i="48"/>
  <c r="M92" i="48"/>
  <c r="M91" i="48"/>
  <c r="M90" i="48"/>
  <c r="M89" i="48"/>
  <c r="M88" i="48"/>
  <c r="M87" i="48"/>
  <c r="M86" i="48"/>
  <c r="M85" i="48"/>
  <c r="M84" i="48"/>
  <c r="M83" i="48"/>
  <c r="M82" i="48"/>
  <c r="M81" i="48"/>
  <c r="M80" i="48"/>
  <c r="M79" i="48"/>
  <c r="M78" i="48"/>
  <c r="M77" i="48"/>
  <c r="M76" i="48"/>
  <c r="M75" i="48"/>
  <c r="M73" i="48"/>
  <c r="M72" i="48"/>
  <c r="M71" i="48"/>
  <c r="M70" i="48"/>
  <c r="M69" i="48"/>
  <c r="M68" i="48"/>
  <c r="M67" i="48"/>
  <c r="M66" i="48"/>
  <c r="M65" i="48"/>
  <c r="M64" i="48"/>
  <c r="M63" i="48"/>
  <c r="M62" i="48"/>
  <c r="M61" i="48"/>
  <c r="M60" i="48"/>
  <c r="M59" i="48"/>
  <c r="M58" i="48"/>
  <c r="M57" i="48"/>
  <c r="M56" i="48"/>
  <c r="M54" i="48"/>
  <c r="M53" i="48"/>
  <c r="M52" i="48"/>
  <c r="M51" i="48"/>
  <c r="M50" i="48"/>
  <c r="M49" i="48"/>
  <c r="M48" i="48"/>
  <c r="M47" i="48"/>
  <c r="M46" i="48"/>
  <c r="M45" i="48"/>
  <c r="M44" i="48"/>
  <c r="M43" i="48"/>
  <c r="M42" i="48"/>
  <c r="M41" i="48"/>
  <c r="M40" i="48"/>
  <c r="M39" i="48"/>
  <c r="M38" i="48"/>
  <c r="M37" i="48"/>
  <c r="M36" i="48"/>
  <c r="M35" i="48"/>
  <c r="M34" i="48"/>
  <c r="M33" i="48"/>
  <c r="M32" i="48"/>
  <c r="M31" i="48"/>
  <c r="M30" i="48"/>
  <c r="M29" i="48"/>
  <c r="M28" i="48"/>
  <c r="M27" i="48"/>
  <c r="M25" i="48"/>
  <c r="M24" i="48"/>
  <c r="M23" i="48"/>
  <c r="M22" i="48"/>
  <c r="M21" i="48"/>
  <c r="M20" i="48"/>
  <c r="M19" i="48"/>
  <c r="M18" i="48"/>
  <c r="M17" i="48"/>
  <c r="M16" i="48"/>
  <c r="M15" i="48"/>
  <c r="M14" i="48"/>
  <c r="M13" i="48"/>
  <c r="M12" i="48"/>
  <c r="M11" i="48"/>
  <c r="I4" i="53"/>
  <c r="K4" i="53"/>
  <c r="M130" i="1"/>
  <c r="M131" i="1"/>
  <c r="M129" i="1"/>
  <c r="M125" i="1"/>
  <c r="M126" i="1"/>
  <c r="M127" i="1"/>
  <c r="M124" i="1"/>
  <c r="M118" i="1"/>
  <c r="M120" i="1"/>
  <c r="M121" i="1"/>
  <c r="M122" i="1"/>
  <c r="M117" i="1"/>
  <c r="M76" i="1"/>
  <c r="M77" i="1"/>
  <c r="M78" i="1"/>
  <c r="M80" i="1"/>
  <c r="M81" i="1"/>
  <c r="M82" i="1"/>
  <c r="M83" i="1"/>
  <c r="M85" i="1"/>
  <c r="M86" i="1"/>
  <c r="M87" i="1"/>
  <c r="M88" i="1"/>
  <c r="M90" i="1"/>
  <c r="M91" i="1"/>
  <c r="M92" i="1"/>
  <c r="M93" i="1"/>
  <c r="M94" i="1"/>
  <c r="M95" i="1"/>
  <c r="M96" i="1"/>
  <c r="M97" i="1"/>
  <c r="M98" i="1"/>
  <c r="M101" i="1"/>
  <c r="M103" i="1"/>
  <c r="M104" i="1"/>
  <c r="M105" i="1"/>
  <c r="M106" i="1"/>
  <c r="M107" i="1"/>
  <c r="M108" i="1"/>
  <c r="M109" i="1"/>
  <c r="M110" i="1"/>
  <c r="M111" i="1"/>
  <c r="M112" i="1"/>
  <c r="M113" i="1"/>
  <c r="M114" i="1"/>
  <c r="M75" i="1"/>
  <c r="M57" i="1"/>
  <c r="M58" i="1"/>
  <c r="M59" i="1"/>
  <c r="M60" i="1"/>
  <c r="M61" i="1"/>
  <c r="M62" i="1"/>
  <c r="M63" i="1"/>
  <c r="M64" i="1"/>
  <c r="M65" i="1"/>
  <c r="M66" i="1"/>
  <c r="M67" i="1"/>
  <c r="M68" i="1"/>
  <c r="M69" i="1"/>
  <c r="M70" i="1"/>
  <c r="M71" i="1"/>
  <c r="M72" i="1"/>
  <c r="M73" i="1"/>
  <c r="M56" i="1"/>
  <c r="M28" i="1"/>
  <c r="M29" i="1"/>
  <c r="M30" i="1"/>
  <c r="M32" i="1"/>
  <c r="M33" i="1"/>
  <c r="M34" i="1"/>
  <c r="M35" i="1"/>
  <c r="M36" i="1"/>
  <c r="M37" i="1"/>
  <c r="M38" i="1"/>
  <c r="M39" i="1"/>
  <c r="M40" i="1"/>
  <c r="M41" i="1"/>
  <c r="M42" i="1"/>
  <c r="M43" i="1"/>
  <c r="M44" i="1"/>
  <c r="M45" i="1"/>
  <c r="M47" i="1"/>
  <c r="M48" i="1"/>
  <c r="M49" i="1"/>
  <c r="M52" i="1"/>
  <c r="M53" i="1"/>
  <c r="M54" i="1"/>
  <c r="M27" i="1"/>
  <c r="M12" i="1"/>
  <c r="M13" i="1"/>
  <c r="M14" i="1"/>
  <c r="M15" i="1"/>
  <c r="M16" i="1"/>
  <c r="M17" i="1"/>
  <c r="M18" i="1"/>
  <c r="M19" i="1"/>
  <c r="M20" i="1"/>
  <c r="M21" i="1"/>
  <c r="M22" i="1"/>
  <c r="M23" i="1"/>
  <c r="M24" i="1"/>
  <c r="M25" i="1"/>
  <c r="M11" i="1"/>
  <c r="L131" i="48"/>
  <c r="K131" i="48"/>
  <c r="L130" i="48"/>
  <c r="K130" i="48"/>
  <c r="L129" i="48"/>
  <c r="K129" i="48"/>
  <c r="L127" i="48"/>
  <c r="K127" i="48"/>
  <c r="L126" i="48"/>
  <c r="K126" i="48"/>
  <c r="L125" i="48"/>
  <c r="K125" i="48"/>
  <c r="L124" i="48"/>
  <c r="K124" i="48"/>
  <c r="L122" i="48"/>
  <c r="K122" i="48"/>
  <c r="L121" i="48"/>
  <c r="K121" i="48"/>
  <c r="L120" i="48"/>
  <c r="K120" i="48"/>
  <c r="L118" i="48"/>
  <c r="K118" i="48"/>
  <c r="L117" i="48"/>
  <c r="K117" i="48"/>
  <c r="L114" i="48"/>
  <c r="K114" i="48"/>
  <c r="L113" i="48"/>
  <c r="K113" i="48"/>
  <c r="L112" i="48"/>
  <c r="K112" i="48"/>
  <c r="L111" i="48"/>
  <c r="K111" i="48"/>
  <c r="L110" i="48"/>
  <c r="K110" i="48"/>
  <c r="L109" i="48"/>
  <c r="K109" i="48"/>
  <c r="L108" i="48"/>
  <c r="K108" i="48"/>
  <c r="L107" i="48"/>
  <c r="K107" i="48"/>
  <c r="L106" i="48"/>
  <c r="K106" i="48"/>
  <c r="L105" i="48"/>
  <c r="K105" i="48"/>
  <c r="L104" i="48"/>
  <c r="K104" i="48"/>
  <c r="L103" i="48"/>
  <c r="K103" i="48"/>
  <c r="L101" i="48"/>
  <c r="K101" i="48"/>
  <c r="L100" i="48"/>
  <c r="K100" i="48"/>
  <c r="L98" i="48"/>
  <c r="K98" i="48"/>
  <c r="L97" i="48"/>
  <c r="K97" i="48"/>
  <c r="L96" i="48"/>
  <c r="K96" i="48"/>
  <c r="L95" i="48"/>
  <c r="K95" i="48"/>
  <c r="L94" i="48"/>
  <c r="K94" i="48"/>
  <c r="L93" i="48"/>
  <c r="K93" i="48"/>
  <c r="L92" i="48"/>
  <c r="K92" i="48"/>
  <c r="L91" i="48"/>
  <c r="K91" i="48"/>
  <c r="L90" i="48"/>
  <c r="K90" i="48"/>
  <c r="L88" i="48"/>
  <c r="K88" i="48"/>
  <c r="L87" i="48"/>
  <c r="K87" i="48"/>
  <c r="L86" i="48"/>
  <c r="K86" i="48"/>
  <c r="L85" i="48"/>
  <c r="K85" i="48"/>
  <c r="L83" i="48"/>
  <c r="K83" i="48"/>
  <c r="L82" i="48"/>
  <c r="K82" i="48"/>
  <c r="L81" i="48"/>
  <c r="K81" i="48"/>
  <c r="L80" i="48"/>
  <c r="K80" i="48"/>
  <c r="L78" i="48"/>
  <c r="K78" i="48"/>
  <c r="L77" i="48"/>
  <c r="K77" i="48"/>
  <c r="L76" i="48"/>
  <c r="K76" i="48"/>
  <c r="L75" i="48"/>
  <c r="K75" i="48"/>
  <c r="L73" i="48"/>
  <c r="K73" i="48"/>
  <c r="L72" i="48"/>
  <c r="K72" i="48"/>
  <c r="L71" i="48"/>
  <c r="K71" i="48"/>
  <c r="L70" i="48"/>
  <c r="K70" i="48"/>
  <c r="L69" i="48"/>
  <c r="K69" i="48"/>
  <c r="L68" i="48"/>
  <c r="K68" i="48"/>
  <c r="L67" i="48"/>
  <c r="K67" i="48"/>
  <c r="L66" i="48"/>
  <c r="K66" i="48"/>
  <c r="L65" i="48"/>
  <c r="K65" i="48"/>
  <c r="L64" i="48"/>
  <c r="K64" i="48"/>
  <c r="L63" i="48"/>
  <c r="K63" i="48"/>
  <c r="L62" i="48"/>
  <c r="K62" i="48"/>
  <c r="L61" i="48"/>
  <c r="K61" i="48"/>
  <c r="L60" i="48"/>
  <c r="K60" i="48"/>
  <c r="L59" i="48"/>
  <c r="K59" i="48"/>
  <c r="L58" i="48"/>
  <c r="K58" i="48"/>
  <c r="L57" i="48"/>
  <c r="K57" i="48"/>
  <c r="L56" i="48"/>
  <c r="K56" i="48"/>
  <c r="L54" i="48"/>
  <c r="K54" i="48"/>
  <c r="L53" i="48"/>
  <c r="K53" i="48"/>
  <c r="L52" i="48"/>
  <c r="K52" i="48"/>
  <c r="L49" i="48"/>
  <c r="K49" i="48"/>
  <c r="L48" i="48"/>
  <c r="K48" i="48"/>
  <c r="L47" i="48"/>
  <c r="K47" i="48"/>
  <c r="L45" i="48"/>
  <c r="K45" i="48"/>
  <c r="L44" i="48"/>
  <c r="K44" i="48"/>
  <c r="L43" i="48"/>
  <c r="K43" i="48"/>
  <c r="L42" i="48"/>
  <c r="K42" i="48"/>
  <c r="L41" i="48"/>
  <c r="K41" i="48"/>
  <c r="L40" i="48"/>
  <c r="K40" i="48"/>
  <c r="L39" i="48"/>
  <c r="K39" i="48"/>
  <c r="L38" i="48"/>
  <c r="K38" i="48"/>
  <c r="L37" i="48"/>
  <c r="K37" i="48"/>
  <c r="L36" i="48"/>
  <c r="K36" i="48"/>
  <c r="L35" i="48"/>
  <c r="K35" i="48"/>
  <c r="L34" i="48"/>
  <c r="K34" i="48"/>
  <c r="L33" i="48"/>
  <c r="K33" i="48"/>
  <c r="L32" i="48"/>
  <c r="K32" i="48"/>
  <c r="L30" i="48"/>
  <c r="K30" i="48"/>
  <c r="L29" i="48"/>
  <c r="K29" i="48"/>
  <c r="L28" i="48"/>
  <c r="K28" i="48"/>
  <c r="L27" i="48"/>
  <c r="K27" i="48"/>
  <c r="L25" i="48"/>
  <c r="K25" i="48"/>
  <c r="L24" i="48"/>
  <c r="K24" i="48"/>
  <c r="L23" i="48"/>
  <c r="K23" i="48"/>
  <c r="L22" i="48"/>
  <c r="K22" i="48"/>
  <c r="L21" i="48"/>
  <c r="K21" i="48"/>
  <c r="L20" i="48"/>
  <c r="K20" i="48"/>
  <c r="L19" i="48"/>
  <c r="K19" i="48"/>
  <c r="L18" i="48"/>
  <c r="K18" i="48"/>
  <c r="L17" i="48"/>
  <c r="K17" i="48"/>
  <c r="L16" i="48"/>
  <c r="K16" i="48"/>
  <c r="L15" i="48"/>
  <c r="K15" i="48"/>
  <c r="L14" i="48"/>
  <c r="K14" i="48"/>
  <c r="L13" i="48"/>
  <c r="K13" i="48"/>
  <c r="L12" i="48"/>
  <c r="K12" i="48"/>
  <c r="L11" i="48"/>
  <c r="K11" i="48"/>
  <c r="L131" i="1"/>
  <c r="K131" i="1"/>
  <c r="L130" i="1"/>
  <c r="K130" i="1"/>
  <c r="L129" i="1"/>
  <c r="K129" i="1"/>
  <c r="L127" i="1"/>
  <c r="K127" i="1"/>
  <c r="L126" i="1"/>
  <c r="K126" i="1"/>
  <c r="L125" i="1"/>
  <c r="K125" i="1"/>
  <c r="L124" i="1"/>
  <c r="K124" i="1"/>
  <c r="L122" i="1"/>
  <c r="K122" i="1"/>
  <c r="L121" i="1"/>
  <c r="K121" i="1"/>
  <c r="L120" i="1"/>
  <c r="K120" i="1"/>
  <c r="L118" i="1"/>
  <c r="K118" i="1"/>
  <c r="L117" i="1"/>
  <c r="K117" i="1"/>
  <c r="L114" i="1"/>
  <c r="K114" i="1"/>
  <c r="L113" i="1"/>
  <c r="K113" i="1"/>
  <c r="L112" i="1"/>
  <c r="K112" i="1"/>
  <c r="L111" i="1"/>
  <c r="K111" i="1"/>
  <c r="L110" i="1"/>
  <c r="K110" i="1"/>
  <c r="L109" i="1"/>
  <c r="K109" i="1"/>
  <c r="L108" i="1"/>
  <c r="K108" i="1"/>
  <c r="L107" i="1"/>
  <c r="K107" i="1"/>
  <c r="L106" i="1"/>
  <c r="K106" i="1"/>
  <c r="L105" i="1"/>
  <c r="K105" i="1"/>
  <c r="L104" i="1"/>
  <c r="K104" i="1"/>
  <c r="L103" i="1"/>
  <c r="K103" i="1"/>
  <c r="L101" i="1"/>
  <c r="K101" i="1"/>
  <c r="L100" i="1"/>
  <c r="K100" i="1"/>
  <c r="L98" i="1"/>
  <c r="K98" i="1"/>
  <c r="L97" i="1"/>
  <c r="K97" i="1"/>
  <c r="L96" i="1"/>
  <c r="K96" i="1"/>
  <c r="L95" i="1"/>
  <c r="K95" i="1"/>
  <c r="L94" i="1"/>
  <c r="K94" i="1"/>
  <c r="L93" i="1"/>
  <c r="K93" i="1"/>
  <c r="L92" i="1"/>
  <c r="K92" i="1"/>
  <c r="L91" i="1"/>
  <c r="K91" i="1"/>
  <c r="L90" i="1"/>
  <c r="K90" i="1"/>
  <c r="L88" i="1"/>
  <c r="K88" i="1"/>
  <c r="L87" i="1"/>
  <c r="K87" i="1"/>
  <c r="L86" i="1"/>
  <c r="K86" i="1"/>
  <c r="L85" i="1"/>
  <c r="K85" i="1"/>
  <c r="L83" i="1"/>
  <c r="K83" i="1"/>
  <c r="L82" i="1"/>
  <c r="K82" i="1"/>
  <c r="L81" i="1"/>
  <c r="K81" i="1"/>
  <c r="L80" i="1"/>
  <c r="K80" i="1"/>
  <c r="K76" i="1"/>
  <c r="L76" i="1"/>
  <c r="K77" i="1"/>
  <c r="L77" i="1"/>
  <c r="K78" i="1"/>
  <c r="L78" i="1"/>
  <c r="L75" i="1"/>
  <c r="K75" i="1"/>
  <c r="K57" i="1"/>
  <c r="L57" i="1"/>
  <c r="K58" i="1"/>
  <c r="L58" i="1"/>
  <c r="K59" i="1"/>
  <c r="L59" i="1"/>
  <c r="K60" i="1"/>
  <c r="L60" i="1"/>
  <c r="K61" i="1"/>
  <c r="L61" i="1"/>
  <c r="K62" i="1"/>
  <c r="L62" i="1"/>
  <c r="K63" i="1"/>
  <c r="L63" i="1"/>
  <c r="K64" i="1"/>
  <c r="L64" i="1"/>
  <c r="K65" i="1"/>
  <c r="L65" i="1"/>
  <c r="K66" i="1"/>
  <c r="L66" i="1"/>
  <c r="K67" i="1"/>
  <c r="L67" i="1"/>
  <c r="K68" i="1"/>
  <c r="L68" i="1"/>
  <c r="K69" i="1"/>
  <c r="L69" i="1"/>
  <c r="K70" i="1"/>
  <c r="L70" i="1"/>
  <c r="K71" i="1"/>
  <c r="L71" i="1"/>
  <c r="K72" i="1"/>
  <c r="L72" i="1"/>
  <c r="K73" i="1"/>
  <c r="L73" i="1"/>
  <c r="L56" i="1"/>
  <c r="K56" i="1"/>
  <c r="L54" i="1"/>
  <c r="K54" i="1"/>
  <c r="L53" i="1"/>
  <c r="K53" i="1"/>
  <c r="L52" i="1"/>
  <c r="K52" i="1"/>
  <c r="L49" i="1"/>
  <c r="K49" i="1"/>
  <c r="L48" i="1"/>
  <c r="K48" i="1"/>
  <c r="L47" i="1"/>
  <c r="K47" i="1"/>
  <c r="L45" i="1"/>
  <c r="K45" i="1"/>
  <c r="L44" i="1"/>
  <c r="K44" i="1"/>
  <c r="L43" i="1"/>
  <c r="K43" i="1"/>
  <c r="L42" i="1"/>
  <c r="K42" i="1"/>
  <c r="L41" i="1"/>
  <c r="K41" i="1"/>
  <c r="L40" i="1"/>
  <c r="K40" i="1"/>
  <c r="L39" i="1"/>
  <c r="K39" i="1"/>
  <c r="L38" i="1"/>
  <c r="K38" i="1"/>
  <c r="L37" i="1"/>
  <c r="K37" i="1"/>
  <c r="L36" i="1"/>
  <c r="K36" i="1"/>
  <c r="L35" i="1"/>
  <c r="K35" i="1"/>
  <c r="L34" i="1"/>
  <c r="K34" i="1"/>
  <c r="L33" i="1"/>
  <c r="K33" i="1"/>
  <c r="L32" i="1"/>
  <c r="K32" i="1"/>
  <c r="L30" i="1"/>
  <c r="K30" i="1"/>
  <c r="L29" i="1"/>
  <c r="K29" i="1"/>
  <c r="L28" i="1"/>
  <c r="K28" i="1"/>
  <c r="L27" i="1"/>
  <c r="K27" i="1"/>
  <c r="K12" i="1"/>
  <c r="L12" i="1"/>
  <c r="K13" i="1"/>
  <c r="L13" i="1"/>
  <c r="K14" i="1"/>
  <c r="L14" i="1"/>
  <c r="K15" i="1"/>
  <c r="L15" i="1"/>
  <c r="K16" i="1"/>
  <c r="L16" i="1"/>
  <c r="K17" i="1"/>
  <c r="L17" i="1"/>
  <c r="K18" i="1"/>
  <c r="L18" i="1"/>
  <c r="K19" i="1"/>
  <c r="L19" i="1"/>
  <c r="K20" i="1"/>
  <c r="L20" i="1"/>
  <c r="K21" i="1"/>
  <c r="L21" i="1"/>
  <c r="K22" i="1"/>
  <c r="L22" i="1"/>
  <c r="K23" i="1"/>
  <c r="L23" i="1"/>
  <c r="K24" i="1"/>
  <c r="L24" i="1"/>
  <c r="K25" i="1"/>
  <c r="L25" i="1"/>
  <c r="L11" i="1"/>
  <c r="K11" i="1"/>
  <c r="A1" i="9"/>
  <c r="A2" i="9"/>
  <c r="A1" i="52"/>
  <c r="A4" i="51"/>
  <c r="A5" i="51"/>
  <c r="A3" i="51"/>
  <c r="A1" i="51"/>
  <c r="G11" i="3"/>
  <c r="G27" i="3"/>
  <c r="G43" i="3"/>
  <c r="G59" i="3"/>
  <c r="C11" i="3"/>
  <c r="C27" i="3"/>
  <c r="C43" i="3"/>
  <c r="C59" i="3"/>
  <c r="B22" i="19"/>
  <c r="B5" i="19"/>
  <c r="J10" i="28"/>
  <c r="I10" i="28"/>
  <c r="F3" i="53"/>
  <c r="H3" i="53"/>
  <c r="F8" i="53"/>
  <c r="H8" i="53"/>
  <c r="E8" i="53"/>
  <c r="G8" i="53"/>
  <c r="I9" i="53"/>
  <c r="K9" i="53"/>
  <c r="F7" i="53"/>
  <c r="H7" i="53"/>
  <c r="J8" i="53"/>
  <c r="L8" i="53"/>
  <c r="E7" i="53"/>
  <c r="G7" i="53"/>
  <c r="I8" i="53"/>
  <c r="K8" i="53"/>
  <c r="F6" i="53"/>
  <c r="H6" i="53"/>
  <c r="J7" i="53"/>
  <c r="E6" i="53"/>
  <c r="G6" i="53"/>
  <c r="I7" i="53"/>
  <c r="K7" i="53"/>
  <c r="F5" i="53"/>
  <c r="H5" i="53"/>
  <c r="J6" i="53"/>
  <c r="L6" i="53"/>
  <c r="E5" i="53"/>
  <c r="G5" i="53"/>
  <c r="I6" i="53"/>
  <c r="K6" i="53"/>
  <c r="F4" i="53"/>
  <c r="H4" i="53"/>
  <c r="J5" i="53"/>
  <c r="L5" i="53"/>
  <c r="E4" i="53"/>
  <c r="G4" i="53"/>
  <c r="I5" i="53"/>
  <c r="K5" i="53"/>
  <c r="E3" i="53"/>
  <c r="G3" i="53"/>
  <c r="I3" i="53"/>
  <c r="K3" i="53"/>
  <c r="J4" i="53"/>
  <c r="L4" i="53"/>
  <c r="E9" i="53"/>
  <c r="G9" i="53"/>
  <c r="J3" i="53"/>
  <c r="L3" i="53"/>
  <c r="F9" i="53"/>
  <c r="H9" i="53"/>
  <c r="L9" i="53"/>
  <c r="L7" i="53"/>
</calcChain>
</file>

<file path=xl/sharedStrings.xml><?xml version="1.0" encoding="utf-8"?>
<sst xmlns="http://schemas.openxmlformats.org/spreadsheetml/2006/main" count="2777" uniqueCount="539">
  <si>
    <t>NICKEL CADMIUM BATTERIES DISTRIBUTION NATIONAL CONTRACT</t>
  </si>
  <si>
    <t>Tenderer Name:</t>
  </si>
  <si>
    <t>Document Reference #: 240-56360086_1</t>
  </si>
  <si>
    <t>Document Title: Technical Schedule A&amp;B for 240-56360086, Rev 3, STATIONARY VENTED NICKEL CADMIUM BATTERIES STANDARD</t>
  </si>
  <si>
    <t>Revision 1</t>
  </si>
  <si>
    <t>#</t>
  </si>
  <si>
    <t>Worksheet Tab Title</t>
  </si>
  <si>
    <t>Description / Instructions</t>
  </si>
  <si>
    <t>Instructions</t>
  </si>
  <si>
    <t>Technical Schedules completion instructions.</t>
  </si>
  <si>
    <t>00-Submission Guidelines</t>
  </si>
  <si>
    <t>Guidelines to aid in the tender evaluation process for both tenderer and Technical Evaluation Team. It is strongly encouraged for tenderers to comply with the set of guidelines.</t>
  </si>
  <si>
    <t>01 - Gatekeepers</t>
  </si>
  <si>
    <t>Mandatory requirements as per 240-95240645, Technical Evaluation Criteria for Standby Batteries</t>
  </si>
  <si>
    <t>02-Questionnaire</t>
  </si>
  <si>
    <t>Tenderer and Original Equipment Manufacturer information</t>
  </si>
  <si>
    <t>03-Technical Schedules - L type</t>
  </si>
  <si>
    <t>Technical requirements</t>
  </si>
  <si>
    <t>04-Technical Schedules - X type</t>
  </si>
  <si>
    <t>05-Offered Cells</t>
  </si>
  <si>
    <t>Information of the offered equipment</t>
  </si>
  <si>
    <t>06-Temp Derating Factors</t>
  </si>
  <si>
    <t>Temperature derating factors of the rated capacity</t>
  </si>
  <si>
    <t>07-Accessories</t>
  </si>
  <si>
    <t>Information of the Accessories</t>
  </si>
  <si>
    <t>08-Track Record</t>
  </si>
  <si>
    <t>Track record of the offered equipment</t>
  </si>
  <si>
    <t>09-Type Testing</t>
  </si>
  <si>
    <t>Type test information of the offered equipment</t>
  </si>
  <si>
    <t>10-Customer Details</t>
  </si>
  <si>
    <t>Information of the customers that use the offered equipment</t>
  </si>
  <si>
    <t>11-Overall Deviation List</t>
  </si>
  <si>
    <t>List any deviations taken.</t>
  </si>
  <si>
    <t>Click here to go back to "Worksheets Index"</t>
  </si>
  <si>
    <t>INSTRUCTIONS</t>
  </si>
  <si>
    <t>A - EVALUATION CRITERIA</t>
  </si>
  <si>
    <r>
      <t xml:space="preserve">The </t>
    </r>
    <r>
      <rPr>
        <b/>
        <i/>
        <sz val="11"/>
        <color indexed="8"/>
        <rFont val="Arial"/>
        <family val="2"/>
      </rPr>
      <t>Tenderer</t>
    </r>
    <r>
      <rPr>
        <i/>
        <sz val="11"/>
        <color indexed="8"/>
        <rFont val="Arial"/>
        <family val="2"/>
      </rPr>
      <t xml:space="preserve"> shall</t>
    </r>
    <r>
      <rPr>
        <sz val="11"/>
        <color indexed="8"/>
        <rFont val="Arial"/>
        <family val="2"/>
      </rPr>
      <t xml:space="preserve"> respond to ALL clauses as stated on the</t>
    </r>
    <r>
      <rPr>
        <b/>
        <sz val="11"/>
        <color indexed="8"/>
        <rFont val="Arial"/>
        <family val="2"/>
      </rPr>
      <t xml:space="preserve"> 03-Technical Schedules - L type </t>
    </r>
    <r>
      <rPr>
        <sz val="11"/>
        <color indexed="8"/>
        <rFont val="Arial"/>
        <family val="2"/>
      </rPr>
      <t>and</t>
    </r>
    <r>
      <rPr>
        <b/>
        <sz val="11"/>
        <color indexed="8"/>
        <rFont val="Arial"/>
        <family val="2"/>
      </rPr>
      <t xml:space="preserve"> 04-Technical Schedules - X type</t>
    </r>
    <r>
      <rPr>
        <sz val="11"/>
        <color indexed="8"/>
        <rFont val="Arial"/>
        <family val="2"/>
      </rPr>
      <t xml:space="preserve"> Worksheets. 
Complete all Light Green shaded areas with the relevant requested information. Where the colour shading is not shown, complete the accessible cells.</t>
    </r>
  </si>
  <si>
    <r>
      <t xml:space="preserve">Note that the requirements stated in </t>
    </r>
    <r>
      <rPr>
        <b/>
        <sz val="11"/>
        <color indexed="8"/>
        <rFont val="Arial"/>
        <family val="2"/>
      </rPr>
      <t>03-Technical Schedules - L type and 04-Technical Schedules - X type</t>
    </r>
    <r>
      <rPr>
        <sz val="11"/>
        <color indexed="8"/>
        <rFont val="Arial"/>
        <family val="2"/>
      </rPr>
      <t xml:space="preserve"> are not necessarily verbatim clause/s as per 240-56360086, Rev 3, STATIONARY VENTED NICKEL CADMIUM BATTERIES STANDARD</t>
    </r>
    <r>
      <rPr>
        <i/>
        <sz val="11"/>
        <color indexed="8"/>
        <rFont val="Arial"/>
        <family val="2"/>
      </rPr>
      <t>.</t>
    </r>
    <r>
      <rPr>
        <sz val="11"/>
        <color indexed="8"/>
        <rFont val="Arial"/>
        <family val="2"/>
      </rPr>
      <t xml:space="preserve"> Therefore it is </t>
    </r>
    <r>
      <rPr>
        <b/>
        <sz val="11"/>
        <color indexed="8"/>
        <rFont val="Arial"/>
        <family val="2"/>
      </rPr>
      <t xml:space="preserve">OBLIGATORY </t>
    </r>
    <r>
      <rPr>
        <sz val="11"/>
        <color indexed="8"/>
        <rFont val="Arial"/>
        <family val="2"/>
      </rPr>
      <t xml:space="preserve">on the </t>
    </r>
    <r>
      <rPr>
        <b/>
        <i/>
        <sz val="11"/>
        <color indexed="8"/>
        <rFont val="Arial"/>
        <family val="2"/>
      </rPr>
      <t>Tenderer</t>
    </r>
    <r>
      <rPr>
        <sz val="11"/>
        <color indexed="8"/>
        <rFont val="Arial"/>
        <family val="2"/>
      </rPr>
      <t xml:space="preserve"> to review the applicable clauses in 240-56360086, Rev 3, STATIONARY VENTED NICKEL CADMIUM BATTERIES STANDARD, in order to provide an informed response.</t>
    </r>
  </si>
  <si>
    <r>
      <t xml:space="preserve">It is encumbent of the </t>
    </r>
    <r>
      <rPr>
        <b/>
        <i/>
        <sz val="11"/>
        <rFont val="Arial"/>
        <family val="2"/>
      </rPr>
      <t>Tenderer</t>
    </r>
    <r>
      <rPr>
        <sz val="11"/>
        <rFont val="Arial"/>
        <family val="2"/>
      </rPr>
      <t xml:space="preserve"> to make sure that each clause is understood fully and an appropriate response provided.
Clause-for-clause compliance confirmation is not required, however there are instances where information need to be provided by the </t>
    </r>
    <r>
      <rPr>
        <b/>
        <i/>
        <sz val="11"/>
        <rFont val="Arial"/>
        <family val="2"/>
      </rPr>
      <t>Tenderer</t>
    </r>
    <r>
      <rPr>
        <i/>
        <sz val="11"/>
        <rFont val="Arial"/>
        <family val="2"/>
      </rPr>
      <t xml:space="preserve">.
</t>
    </r>
    <r>
      <rPr>
        <sz val="11"/>
        <rFont val="Arial"/>
        <family val="2"/>
      </rPr>
      <t xml:space="preserve">The </t>
    </r>
    <r>
      <rPr>
        <b/>
        <i/>
        <sz val="11"/>
        <rFont val="Arial"/>
        <family val="2"/>
      </rPr>
      <t>Tenderer</t>
    </r>
    <r>
      <rPr>
        <sz val="11"/>
        <rFont val="Arial"/>
        <family val="2"/>
      </rPr>
      <t xml:space="preserve"> shall further indicate the number of Devations taken.</t>
    </r>
    <r>
      <rPr>
        <i/>
        <sz val="11"/>
        <rFont val="Arial"/>
        <family val="2"/>
      </rPr>
      <t xml:space="preserve">
</t>
    </r>
    <r>
      <rPr>
        <sz val="11"/>
        <rFont val="Arial"/>
        <family val="2"/>
      </rPr>
      <t xml:space="preserve">The </t>
    </r>
    <r>
      <rPr>
        <b/>
        <i/>
        <sz val="11"/>
        <rFont val="Arial"/>
        <family val="2"/>
      </rPr>
      <t>Tenderer</t>
    </r>
    <r>
      <rPr>
        <sz val="11"/>
        <rFont val="Arial"/>
        <family val="2"/>
      </rPr>
      <t xml:space="preserve"> shall list the Deviations taken on the document specific deviation worksheet or if not available, use </t>
    </r>
    <r>
      <rPr>
        <b/>
        <sz val="11"/>
        <rFont val="Arial"/>
        <family val="2"/>
      </rPr>
      <t>11-Overall Deviation List</t>
    </r>
    <r>
      <rPr>
        <sz val="11"/>
        <rFont val="Arial"/>
        <family val="2"/>
      </rPr>
      <t xml:space="preserve"> Worksheet. Reasons for deviations as well as alternatives shall be clearly stated. The applicable document reference number and title shall be stated with the exact clause and deviation stated.</t>
    </r>
  </si>
  <si>
    <r>
      <t xml:space="preserve">When completing the Schedule B and Reference Section, the </t>
    </r>
    <r>
      <rPr>
        <b/>
        <i/>
        <sz val="11"/>
        <color indexed="8"/>
        <rFont val="Arial"/>
        <family val="2"/>
      </rPr>
      <t>Tenderer</t>
    </r>
    <r>
      <rPr>
        <sz val="11"/>
        <color indexed="8"/>
        <rFont val="Arial"/>
        <family val="2"/>
      </rPr>
      <t xml:space="preserve"> is requested to take cognisance of the following:
It is expected of the </t>
    </r>
    <r>
      <rPr>
        <b/>
        <i/>
        <sz val="11"/>
        <color indexed="8"/>
        <rFont val="Arial"/>
        <family val="2"/>
      </rPr>
      <t>Tenderer</t>
    </r>
    <r>
      <rPr>
        <sz val="11"/>
        <color indexed="8"/>
        <rFont val="Arial"/>
        <family val="2"/>
      </rPr>
      <t xml:space="preserve"> to state clearly, for each clause that requires a statement of compliance in the Schedule B, with one of the following options:
</t>
    </r>
    <r>
      <rPr>
        <b/>
        <sz val="11"/>
        <color indexed="17"/>
        <rFont val="Arial"/>
        <family val="2"/>
      </rPr>
      <t>a) Comply - Confirmation of FULL compliance to all clauses of the applicable Section of the Technical Standard. NO deviations.</t>
    </r>
    <r>
      <rPr>
        <sz val="11"/>
        <color indexed="8"/>
        <rFont val="Arial"/>
        <family val="2"/>
      </rPr>
      <t xml:space="preserve">
</t>
    </r>
    <r>
      <rPr>
        <b/>
        <sz val="11"/>
        <color indexed="51"/>
        <rFont val="Arial"/>
        <family val="2"/>
      </rPr>
      <t>b) Partially Comply - Confirmation of PARTIAL Compliance and that FULL Compliance is not possible. Deviations taken. Non-compliances also possible.</t>
    </r>
    <r>
      <rPr>
        <sz val="11"/>
        <color indexed="8"/>
        <rFont val="Arial"/>
        <family val="2"/>
      </rPr>
      <t xml:space="preserve">
</t>
    </r>
    <r>
      <rPr>
        <b/>
        <sz val="11"/>
        <color indexed="10"/>
        <rFont val="Arial"/>
        <family val="2"/>
      </rPr>
      <t>c) Do Not Comply - Confirmation of Non-compliance to ALL requirements in Section.</t>
    </r>
    <r>
      <rPr>
        <sz val="11"/>
        <color indexed="8"/>
        <rFont val="Arial"/>
        <family val="2"/>
      </rPr>
      <t xml:space="preserve">
A drop down list with these options is provided in Schedule B for this purpose. ALL dropdowns shall show a selection, where applicable.</t>
    </r>
  </si>
  <si>
    <r>
      <t xml:space="preserve">Where supporting documentation is requested e.g. “Comply </t>
    </r>
    <r>
      <rPr>
        <b/>
        <sz val="11"/>
        <rFont val="Arial"/>
        <family val="2"/>
      </rPr>
      <t>with</t>
    </r>
    <r>
      <rPr>
        <sz val="11"/>
        <rFont val="Arial"/>
        <family val="2"/>
      </rPr>
      <t xml:space="preserve"> Reference”, the </t>
    </r>
    <r>
      <rPr>
        <b/>
        <i/>
        <sz val="11"/>
        <rFont val="Arial"/>
        <family val="2"/>
      </rPr>
      <t>Tenderer</t>
    </r>
    <r>
      <rPr>
        <sz val="11"/>
        <rFont val="Arial"/>
        <family val="2"/>
      </rPr>
      <t xml:space="preserve"> shall provide a hyperlink to the supporting documentation in the “Reference / Statement (Supporting Evidence)” column. If the supporting evidence relates to a paragraph, graph, table or subset of a document, then the exact location in the relevant document shall be indicated e.g. Chapter, page number and the applicable section framed with a red border. Internet links are not acceptable.</t>
    </r>
  </si>
  <si>
    <r>
      <t xml:space="preserve">Where supporting documentation is NOT requested, the </t>
    </r>
    <r>
      <rPr>
        <b/>
        <i/>
        <sz val="11"/>
        <rFont val="Arial"/>
        <family val="2"/>
      </rPr>
      <t>Tenderer</t>
    </r>
    <r>
      <rPr>
        <sz val="11"/>
        <rFont val="Arial"/>
        <family val="2"/>
      </rPr>
      <t xml:space="preserve"> shall state the level of compliance which shall serve as a confirmation of intended compliance at a later stage (post contract award) of the project.</t>
    </r>
  </si>
  <si>
    <t>All graphs and tables shall be properly labelled and associated with a detailed explanation of how it relates to the requirement.</t>
  </si>
  <si>
    <t>All documents (incl. offers and site-specific documents) must be text searchable. If such documents are signed/scanned or made not searchable for any reason, a searchable version must also be included.</t>
  </si>
  <si>
    <t xml:space="preserve">Test certificates issued by an accredited, 3rd party test laboratory is acceptable as a minimum. </t>
  </si>
  <si>
    <r>
      <t xml:space="preserve">In instances where the offered equipment / solution deviates from the required standard/design, the </t>
    </r>
    <r>
      <rPr>
        <b/>
        <i/>
        <sz val="11"/>
        <color indexed="8"/>
        <rFont val="Arial"/>
        <family val="2"/>
      </rPr>
      <t>Tenderer</t>
    </r>
    <r>
      <rPr>
        <sz val="11"/>
        <color indexed="8"/>
        <rFont val="Arial"/>
        <family val="2"/>
      </rPr>
      <t xml:space="preserve"> shall take deviations and complete the </t>
    </r>
    <r>
      <rPr>
        <b/>
        <sz val="11"/>
        <color indexed="8"/>
        <rFont val="Arial"/>
        <family val="2"/>
      </rPr>
      <t xml:space="preserve">11-Overall Deviation List </t>
    </r>
    <r>
      <rPr>
        <sz val="11"/>
        <color indexed="8"/>
        <rFont val="Arial"/>
        <family val="2"/>
      </rPr>
      <t xml:space="preserve"> indicating clearly the proposed deviation from the requirement and the implications (pros and cons). A comparison table shall be provided clearly indicating the differences of test outcomes, conducted tests, features, capabilities, etc. compared to the items of the required standard.</t>
    </r>
  </si>
  <si>
    <t>Submission Guidelines</t>
  </si>
  <si>
    <r>
      <rPr>
        <sz val="7"/>
        <color indexed="8"/>
        <rFont val="Times New Roman"/>
        <family val="1"/>
      </rPr>
      <t xml:space="preserve"> </t>
    </r>
    <r>
      <rPr>
        <sz val="10"/>
        <color indexed="8"/>
        <rFont val="Arial"/>
        <family val="2"/>
      </rPr>
      <t>Answers shall be concise and sufficiently detailed to give the Technical Evaluation Team (TET) a clear understanding of the answer. Unclear and insufficiently detailed answers could result in items being ambiguous and misinterpreted and could result in an unfavourable score.</t>
    </r>
  </si>
  <si>
    <r>
      <rPr>
        <sz val="7"/>
        <color indexed="8"/>
        <rFont val="Times New Roman"/>
        <family val="1"/>
      </rPr>
      <t xml:space="preserve"> </t>
    </r>
    <r>
      <rPr>
        <sz val="10"/>
        <color indexed="8"/>
        <rFont val="Arial"/>
        <family val="2"/>
      </rPr>
      <t>Arrange the folders and subfolders into a well organised and structured hierarchy making them logical and sensible to navigate.</t>
    </r>
  </si>
  <si>
    <t>Name the files that constitute the electronic returnables appropriately based on the content of the document or file.</t>
  </si>
  <si>
    <t>Have returnable digital PDF documents searchable as far as possible. This is preferred to scanned documents that cannot be searched.</t>
  </si>
  <si>
    <t>Have returnable digital PDF documents and include a table of contents as far as possible.</t>
  </si>
  <si>
    <t xml:space="preserve">The supporting documents may be Datasheets, Technical Drawings, Brochures, Technical Manuals, Type Test Certificates, Test reports, video clips, etc. </t>
  </si>
  <si>
    <t>The Technical Schedules excel documents must be provided in duplicate with the name of the duplicate being, the filename with the words, “- Copy” appended. (In Windows a copy and paste into the same directory will automatically create this duplicate file with the correct name).</t>
  </si>
  <si>
    <r>
      <t xml:space="preserve">The supporting evidence shall be filed under the appropriate folders as per the folder structure. If an obvious folder is not available, then the document shall be filed under the </t>
    </r>
    <r>
      <rPr>
        <b/>
        <sz val="10"/>
        <color indexed="8"/>
        <rFont val="Arial"/>
        <family val="2"/>
      </rPr>
      <t>12-Other</t>
    </r>
    <r>
      <rPr>
        <sz val="10"/>
        <color indexed="8"/>
        <rFont val="Arial"/>
        <family val="2"/>
      </rPr>
      <t xml:space="preserve"> folder.</t>
    </r>
  </si>
  <si>
    <r>
      <t xml:space="preserve">Submit technical drawings and photos of </t>
    </r>
    <r>
      <rPr>
        <b/>
        <sz val="10"/>
        <color indexed="8"/>
        <rFont val="Arial"/>
        <family val="2"/>
      </rPr>
      <t>Battery Cabinets</t>
    </r>
    <r>
      <rPr>
        <sz val="10"/>
        <color indexed="8"/>
        <rFont val="Arial"/>
        <family val="2"/>
      </rPr>
      <t xml:space="preserve"> and </t>
    </r>
    <r>
      <rPr>
        <b/>
        <sz val="10"/>
        <color indexed="8"/>
        <rFont val="Arial"/>
        <family val="2"/>
      </rPr>
      <t>Battery Linking Sets</t>
    </r>
    <r>
      <rPr>
        <sz val="10"/>
        <color indexed="8"/>
        <rFont val="Arial"/>
        <family val="2"/>
      </rPr>
      <t xml:space="preserve"> under the </t>
    </r>
    <r>
      <rPr>
        <b/>
        <sz val="10"/>
        <color indexed="8"/>
        <rFont val="Arial"/>
        <family val="2"/>
      </rPr>
      <t>05-Offered Equipment folder</t>
    </r>
    <r>
      <rPr>
        <sz val="10"/>
        <color indexed="8"/>
        <rFont val="Arial"/>
        <family val="2"/>
      </rPr>
      <t xml:space="preserve"> to demonstrate capability to comply with the requirements.</t>
    </r>
  </si>
  <si>
    <t>Example of how a deviation shall be recorded.</t>
  </si>
  <si>
    <t>Item #</t>
  </si>
  <si>
    <t>Document Reference #</t>
  </si>
  <si>
    <t>Document Title</t>
  </si>
  <si>
    <t>Clause #</t>
  </si>
  <si>
    <t>Proposed Deviation</t>
  </si>
  <si>
    <t>240-139687256</t>
  </si>
  <si>
    <t>BATTERY ENERGY STORAGE SYSTEMS FOR GRID-SCALE APPLICATIONS</t>
  </si>
  <si>
    <t>3.2.2 a)</t>
  </si>
  <si>
    <t>The BESS comprise of an assembly of separate cabinets which are integrated at site.</t>
  </si>
  <si>
    <t>3.10.1</t>
  </si>
  <si>
    <r>
      <t xml:space="preserve">The performance as required by UL 1765, </t>
    </r>
    <r>
      <rPr>
        <i/>
        <sz val="10"/>
        <color indexed="8"/>
        <rFont val="Arial"/>
        <family val="2"/>
      </rPr>
      <t xml:space="preserve">BESS Test Procedure, Section 2.1, clause 2.1 a) </t>
    </r>
    <r>
      <rPr>
        <sz val="10"/>
        <color indexed="8"/>
        <rFont val="Arial"/>
        <family val="2"/>
      </rPr>
      <t>is not achievable. The offered system complies with ….</t>
    </r>
  </si>
  <si>
    <t>Technical Gatekeepers as per 240-95240645, Technical Evaluation Criteria for Standby Batteries</t>
  </si>
  <si>
    <t>Note: All gatekeepers need to be "Yes" in order to proceed with evaluation</t>
  </si>
  <si>
    <t>Mandatory Technical Criteria Description</t>
  </si>
  <si>
    <t>Comply</t>
  </si>
  <si>
    <t>Reference to evidence (where applicable)</t>
  </si>
  <si>
    <t>Evaluator 1</t>
  </si>
  <si>
    <t>Evaluator 2</t>
  </si>
  <si>
    <t>Schedule B</t>
  </si>
  <si>
    <t>Comment/s</t>
  </si>
  <si>
    <t>The tenderer shall offer the FULL Scope of the Project (Equipment and Services):
1) Cells, Cabinets, Stands, Accessories and Ancillary Equipment
2) Supply, Factory Acceptance Testing (FAT), Transportation, Loading and Offloading, Installation and Commissioning, Decommissioning and Disposal</t>
  </si>
  <si>
    <t>(Select Option)</t>
  </si>
  <si>
    <t>The tenderer shall submit Type Test Certificates and Type Test Reports for ALL the offered equipment (Cells, Batteries): IEC 62259 / SANS 62259</t>
  </si>
  <si>
    <t>Tenderer has submitted an OEM letter meeting the requirements as listed in Section 3.2.1.2.</t>
  </si>
  <si>
    <t>The tenderer has a local (South African) office and workshop.</t>
  </si>
  <si>
    <t>Question</t>
  </si>
  <si>
    <t>Response</t>
  </si>
  <si>
    <t>Proof to be submitted</t>
  </si>
  <si>
    <t>A</t>
  </si>
  <si>
    <t>Tenderer</t>
  </si>
  <si>
    <t>Company name</t>
  </si>
  <si>
    <t>Address of Head Quarters</t>
  </si>
  <si>
    <t>Contact details</t>
  </si>
  <si>
    <t>Website adress</t>
  </si>
  <si>
    <t>Company organogram</t>
  </si>
  <si>
    <t>Organogram</t>
  </si>
  <si>
    <t>Does your company have ISO 9001:2008 or similar certification?</t>
  </si>
  <si>
    <t>Copy of Certificate</t>
  </si>
  <si>
    <t>If yes, what is the expiration date of such certification?</t>
  </si>
  <si>
    <t>Does your company have ISO 14001:2004 or similar certification?</t>
  </si>
  <si>
    <t>Does your company have OHSAS 18001:2007 or similar certification?</t>
  </si>
  <si>
    <t>If other certifications exist, please state them here.</t>
  </si>
  <si>
    <t>Copy of Certificate/s</t>
  </si>
  <si>
    <t>Is there a formal agreement between your company and the manufacturer (OEM)?</t>
  </si>
  <si>
    <t>Copy of Certificate or Agreement</t>
  </si>
  <si>
    <t>Have your staff been trained on the equipment been offered?</t>
  </si>
  <si>
    <t>Copy of Certificates or Agreements</t>
  </si>
  <si>
    <t>Will your company be able to provide the following after sales support if and when required:</t>
  </si>
  <si>
    <t>Technical support</t>
  </si>
  <si>
    <t>Company Organogram &amp; CVs</t>
  </si>
  <si>
    <t>Installation</t>
  </si>
  <si>
    <t>Commissioning</t>
  </si>
  <si>
    <t>Maintenance</t>
  </si>
  <si>
    <t>De-commissioning</t>
  </si>
  <si>
    <t>Does your company have the capability to perform local R&amp;D?</t>
  </si>
  <si>
    <t>Does your company have the capability to perform local faultfinding and repair?</t>
  </si>
  <si>
    <t>What transport company will be used for deliveries?</t>
  </si>
  <si>
    <t>Do they have the necessary licensing to operate as a dangerous goods transporter?</t>
  </si>
  <si>
    <t>Certificates / Dept. of Transport Lisence</t>
  </si>
  <si>
    <t>What procedures are in place to manage field failures and ensure that these are effectively and timeously addressed.?</t>
  </si>
  <si>
    <t>Field Failure Management Procedure</t>
  </si>
  <si>
    <t>What recycling procedure is place to ensure that redundant equipment is recycled in an environmentally friendly manner?</t>
  </si>
  <si>
    <t>Recycling Procedure &amp; Certification</t>
  </si>
  <si>
    <t>B</t>
  </si>
  <si>
    <t>Manufacturer / OEM</t>
  </si>
  <si>
    <t>Where is the equipment R&amp;D performed?</t>
  </si>
  <si>
    <t>Where is the equipment manufactured?</t>
  </si>
  <si>
    <t>Where will equipment be send that cannot be repaired locally?</t>
  </si>
  <si>
    <t>C</t>
  </si>
  <si>
    <t>Contactable Customers</t>
  </si>
  <si>
    <t>Provide details of Customers that agreed to be available for equipment performance and service delivery questions (if required).</t>
  </si>
  <si>
    <t>See "10-Customer Details"</t>
  </si>
  <si>
    <t>TECHNICAL SCHEDULES - Low rate of discharge (L)</t>
  </si>
  <si>
    <t>Reference refers to the filename or document title and the page number/s and clause number in the document where the said compliance is indicated or mentioned.</t>
  </si>
  <si>
    <t>Specification: 240-56360086, Rev 3, STATIONARY VENTED NICKEL CADMIUM BATTERIES STANDARD</t>
  </si>
  <si>
    <t>Caluse #</t>
  </si>
  <si>
    <t>Description of Clause</t>
  </si>
  <si>
    <t>Schedule A
(Employer's Particular Requirement)</t>
  </si>
  <si>
    <t>L Type</t>
  </si>
  <si>
    <t>Category</t>
  </si>
  <si>
    <t>Schedule B
(Compliance)</t>
  </si>
  <si>
    <t>Reference / Statement
(Supporting Evidence)</t>
  </si>
  <si>
    <t>Score</t>
  </si>
  <si>
    <t xml:space="preserve">Stationary vented nickel cadmium batteries standard </t>
  </si>
  <si>
    <t>XXXXXXXXXXXXXXX</t>
  </si>
  <si>
    <t>General Requirements</t>
  </si>
  <si>
    <t>Scope</t>
  </si>
  <si>
    <t>As specified</t>
  </si>
  <si>
    <t>General requirements</t>
  </si>
  <si>
    <t>Recombination technology employed</t>
  </si>
  <si>
    <t>Yes – SANS 62259:2005</t>
  </si>
  <si>
    <t>Cells condition on delivery</t>
  </si>
  <si>
    <t>Comply with Reference</t>
  </si>
  <si>
    <t>Commissioning and testing</t>
  </si>
  <si>
    <t>Accessories</t>
  </si>
  <si>
    <t>Discharge tests results</t>
  </si>
  <si>
    <t>Maintenance equipment</t>
  </si>
  <si>
    <t>Safety equipment</t>
  </si>
  <si>
    <t>Battery cabinets</t>
  </si>
  <si>
    <t>Terminating devices</t>
  </si>
  <si>
    <t>Inter-row connectors</t>
  </si>
  <si>
    <t>Transport</t>
  </si>
  <si>
    <t>Disposal</t>
  </si>
  <si>
    <t>OEM technical support</t>
  </si>
  <si>
    <t>OEM letter</t>
  </si>
  <si>
    <t>Electrical performance requirements</t>
  </si>
  <si>
    <t>3.2.2</t>
  </si>
  <si>
    <t>Rated capacity</t>
  </si>
  <si>
    <t xml:space="preserve"> </t>
  </si>
  <si>
    <t>Required capacity ranges</t>
  </si>
  <si>
    <t>See "Offered Cells"</t>
  </si>
  <si>
    <t>3.2.3</t>
  </si>
  <si>
    <t>Discharge curves and tables</t>
  </si>
  <si>
    <t>3.2.4</t>
  </si>
  <si>
    <t>Suitability for floating operation</t>
  </si>
  <si>
    <t>Fully charged state – under float:</t>
  </si>
  <si>
    <t xml:space="preserve">Voltage/cell </t>
  </si>
  <si>
    <t>Specify with Reference</t>
  </si>
  <si>
    <t>V</t>
  </si>
  <si>
    <t>Recommended boost voltage</t>
  </si>
  <si>
    <t>Recommended equalise voltage</t>
  </si>
  <si>
    <t xml:space="preserve">Recommended boost charge frequency </t>
  </si>
  <si>
    <t>Recommended equalise charge frequency</t>
  </si>
  <si>
    <t>Specify with Reference
(Specify the out-of-step voltage % based on average bank voltage)</t>
  </si>
  <si>
    <t>3.2.5</t>
  </si>
  <si>
    <t>Endurance</t>
  </si>
  <si>
    <t>Expected life</t>
  </si>
  <si>
    <t>17 years</t>
  </si>
  <si>
    <t>End-of-life capacity</t>
  </si>
  <si>
    <t>80%C5</t>
  </si>
  <si>
    <t>Ah</t>
  </si>
  <si>
    <t>Deterioration rate / capacity loss</t>
  </si>
  <si>
    <t>%Ah/yr</t>
  </si>
  <si>
    <t>Number of cycles to 80%C5</t>
  </si>
  <si>
    <t>3.2.6</t>
  </si>
  <si>
    <t>Charge retention</t>
  </si>
  <si>
    <t>As specified with Reference</t>
  </si>
  <si>
    <t>3.2.7</t>
  </si>
  <si>
    <t>Short-circuit current and internal resistance</t>
  </si>
  <si>
    <r>
      <t>Short-circuit current (I</t>
    </r>
    <r>
      <rPr>
        <vertAlign val="subscript"/>
        <sz val="9"/>
        <rFont val="Arial"/>
        <family val="2"/>
      </rPr>
      <t>SC</t>
    </r>
    <r>
      <rPr>
        <sz val="9"/>
        <rFont val="Arial"/>
        <family val="2"/>
      </rPr>
      <t>)</t>
    </r>
  </si>
  <si>
    <t>kA</t>
  </si>
  <si>
    <r>
      <t>Internal resistance (R</t>
    </r>
    <r>
      <rPr>
        <vertAlign val="subscript"/>
        <sz val="9"/>
        <rFont val="Arial"/>
        <family val="2"/>
      </rPr>
      <t>i</t>
    </r>
    <r>
      <rPr>
        <sz val="9"/>
        <rFont val="Arial"/>
        <family val="2"/>
      </rPr>
      <t xml:space="preserve">) </t>
    </r>
  </si>
  <si>
    <t>mΩ</t>
  </si>
  <si>
    <t>3.2.8</t>
  </si>
  <si>
    <t>Tolerance to AC components of the DC supply</t>
  </si>
  <si>
    <t>Maximum allowable RMS ripple current and effect on battery life</t>
  </si>
  <si>
    <t>Specify</t>
  </si>
  <si>
    <t>mA</t>
  </si>
  <si>
    <t>Maximum allowable RMS ripple voltage and effect on battery life</t>
  </si>
  <si>
    <t>mV</t>
  </si>
  <si>
    <t>Equipment RMS ripple current [mA]</t>
  </si>
  <si>
    <t>XXXXXXXXXXX</t>
  </si>
  <si>
    <t>Equipment RMS ripple voltage [mV]</t>
  </si>
  <si>
    <t>3.2.9</t>
  </si>
  <si>
    <t>Effect of temperature</t>
  </si>
  <si>
    <t>Effect of temperature on expected battery life</t>
  </si>
  <si>
    <t>Temperature derating – Table / Graph</t>
  </si>
  <si>
    <t>Specify on "Temperature Derating Factors" worksheet</t>
  </si>
  <si>
    <t>Mechanical requirements</t>
  </si>
  <si>
    <t>3.3.1</t>
  </si>
  <si>
    <t>General</t>
  </si>
  <si>
    <t>Performance type</t>
  </si>
  <si>
    <t xml:space="preserve">Low </t>
  </si>
  <si>
    <t>Resistance to earthquakes</t>
  </si>
  <si>
    <t>No</t>
  </si>
  <si>
    <t>3.3.2</t>
  </si>
  <si>
    <t xml:space="preserve">Battery cabinets required </t>
  </si>
  <si>
    <t>Comply with Reference 
(Sample technical drawings and photos)</t>
  </si>
  <si>
    <t>3.3.3</t>
  </si>
  <si>
    <t>Terminal posts</t>
  </si>
  <si>
    <t>Recommended torque levels</t>
  </si>
  <si>
    <t>N.m</t>
  </si>
  <si>
    <t>3.3.4</t>
  </si>
  <si>
    <t>Terminal seals</t>
  </si>
  <si>
    <t>3.3.5</t>
  </si>
  <si>
    <t>Containers</t>
  </si>
  <si>
    <t>Single moulded - As specified</t>
  </si>
  <si>
    <t>3.3.6</t>
  </si>
  <si>
    <t>Cell lids</t>
  </si>
  <si>
    <t>Maximum internal cell pressure</t>
  </si>
  <si>
    <t>kPa</t>
  </si>
  <si>
    <t>3.3.7</t>
  </si>
  <si>
    <t>Vent plugs</t>
  </si>
  <si>
    <t>3.3.8</t>
  </si>
  <si>
    <t>Electrolyte reserve</t>
  </si>
  <si>
    <t>Topping up period</t>
  </si>
  <si>
    <t>mths</t>
  </si>
  <si>
    <t xml:space="preserve">Maximum topping up period at reference temperature </t>
  </si>
  <si>
    <t>Electrolyte reserve per cell</t>
  </si>
  <si>
    <t>L</t>
  </si>
  <si>
    <t>%</t>
  </si>
  <si>
    <t>3.3.9</t>
  </si>
  <si>
    <t>Cell markings and labelling</t>
  </si>
  <si>
    <t>Barcodes per cell</t>
  </si>
  <si>
    <t>Operational requirements</t>
  </si>
  <si>
    <t>3.4.1</t>
  </si>
  <si>
    <t>Environmental conditions:</t>
  </si>
  <si>
    <t>3.4.1.1</t>
  </si>
  <si>
    <t>Altitude</t>
  </si>
  <si>
    <t>m</t>
  </si>
  <si>
    <t>Relative humidity</t>
  </si>
  <si>
    <t>10% - 85% non condensing</t>
  </si>
  <si>
    <t>Lightning</t>
  </si>
  <si>
    <t>High</t>
  </si>
  <si>
    <t>3.4.1.2</t>
  </si>
  <si>
    <t>Outdoor air temperatures:</t>
  </si>
  <si>
    <t>Maximum</t>
  </si>
  <si>
    <t>°C</t>
  </si>
  <si>
    <t>Daily average</t>
  </si>
  <si>
    <t>Yearly average</t>
  </si>
  <si>
    <t>Minimum</t>
  </si>
  <si>
    <t>3.4.1.3</t>
  </si>
  <si>
    <t>Equipment room air temperatures:</t>
  </si>
  <si>
    <t>3.4.1.4</t>
  </si>
  <si>
    <t>Storage air temperatures:</t>
  </si>
  <si>
    <t>3.4.2</t>
  </si>
  <si>
    <t>Application</t>
  </si>
  <si>
    <t>3.4.3</t>
  </si>
  <si>
    <t>Charging regimes</t>
  </si>
  <si>
    <t>3.4.4</t>
  </si>
  <si>
    <t>Hydrogen release data</t>
  </si>
  <si>
    <t>3.4.5</t>
  </si>
  <si>
    <t>Commissioning procedures accepted</t>
  </si>
  <si>
    <t>3.4.6</t>
  </si>
  <si>
    <t>Maintenance procedures accepted</t>
  </si>
  <si>
    <t>3.4.7</t>
  </si>
  <si>
    <t>Battery water:</t>
  </si>
  <si>
    <t>Maximum conductivity</t>
  </si>
  <si>
    <r>
      <t xml:space="preserve"> </t>
    </r>
    <r>
      <rPr>
        <sz val="9"/>
        <rFont val="Symbol"/>
        <family val="1"/>
        <charset val="2"/>
      </rPr>
      <t>m</t>
    </r>
    <r>
      <rPr>
        <sz val="9"/>
        <rFont val="Arial"/>
        <family val="2"/>
      </rPr>
      <t>S/cm</t>
    </r>
  </si>
  <si>
    <t>Allowable substance traces</t>
  </si>
  <si>
    <t>3.4.8</t>
  </si>
  <si>
    <t>Accessories:</t>
  </si>
  <si>
    <t>Bolts, nuts, washers and connectors</t>
  </si>
  <si>
    <t xml:space="preserve">See "Accessories" </t>
  </si>
  <si>
    <t>3.4.9</t>
  </si>
  <si>
    <t>Inter-row connectors required</t>
  </si>
  <si>
    <t>3.4.10</t>
  </si>
  <si>
    <t>Safety signs required</t>
  </si>
  <si>
    <t>3.4.11</t>
  </si>
  <si>
    <t>Equipment performance</t>
  </si>
  <si>
    <t>Indicate figures on "Track Record" Sheet</t>
  </si>
  <si>
    <t>3.4.12</t>
  </si>
  <si>
    <t>Test certificates, drawings and instruction manuals</t>
  </si>
  <si>
    <t>3.4.13</t>
  </si>
  <si>
    <t>Tools</t>
  </si>
  <si>
    <t>3.4.14</t>
  </si>
  <si>
    <t xml:space="preserve">Spares </t>
  </si>
  <si>
    <t>3.4.15</t>
  </si>
  <si>
    <t>Training</t>
  </si>
  <si>
    <t>3.4.16</t>
  </si>
  <si>
    <t>Warranty requirements</t>
  </si>
  <si>
    <t>3.4.17</t>
  </si>
  <si>
    <t>Local support</t>
  </si>
  <si>
    <t>3.4.18</t>
  </si>
  <si>
    <t>3.4.19</t>
  </si>
  <si>
    <t>Equipment limitations</t>
  </si>
  <si>
    <t>Ancillary equipment</t>
  </si>
  <si>
    <t>3.5.1</t>
  </si>
  <si>
    <t>Maintenance equipment required:</t>
  </si>
  <si>
    <t>Jug, Funnel, top-up bottle, Anti-corrosion lubricant</t>
  </si>
  <si>
    <t>Yes – As specified</t>
  </si>
  <si>
    <t>Battery logbooks</t>
  </si>
  <si>
    <t>3.5.2</t>
  </si>
  <si>
    <t>Personal protective equipment required:</t>
  </si>
  <si>
    <t>Apron, face shield, gloves</t>
  </si>
  <si>
    <t>3.5.3</t>
  </si>
  <si>
    <t>Maintenance equipment rack / cabinet / box</t>
  </si>
  <si>
    <t>3.5.4</t>
  </si>
  <si>
    <t>Tests</t>
  </si>
  <si>
    <t>3.6.1</t>
  </si>
  <si>
    <t xml:space="preserve">General </t>
  </si>
  <si>
    <t>3.6.2</t>
  </si>
  <si>
    <t xml:space="preserve">Electrical and mechanical tests </t>
  </si>
  <si>
    <t>Details to be provided on "Type Testing" Sheet</t>
  </si>
  <si>
    <t>3.6.3</t>
  </si>
  <si>
    <t xml:space="preserve">Test certificates </t>
  </si>
  <si>
    <t>3.6.4</t>
  </si>
  <si>
    <t xml:space="preserve">Clearance for dispatch </t>
  </si>
  <si>
    <t>Comply - As specified</t>
  </si>
  <si>
    <t>Packaging, labelling, marking and transport</t>
  </si>
  <si>
    <t>3.7.1</t>
  </si>
  <si>
    <t>Packaging</t>
  </si>
  <si>
    <t>3.7.2</t>
  </si>
  <si>
    <t>Labeling</t>
  </si>
  <si>
    <t>3.7.3</t>
  </si>
  <si>
    <t>Qualitative Technical Criteria Description</t>
  </si>
  <si>
    <t>Weight</t>
  </si>
  <si>
    <t>X Type</t>
  </si>
  <si>
    <t>S1</t>
  </si>
  <si>
    <t>S2</t>
  </si>
  <si>
    <t>WS1</t>
  </si>
  <si>
    <t>WS2</t>
  </si>
  <si>
    <t>Non Responsive</t>
  </si>
  <si>
    <t>Partially Comply</t>
  </si>
  <si>
    <t>Do Not Comply</t>
  </si>
  <si>
    <t>Certificate</t>
  </si>
  <si>
    <t>Test Report</t>
  </si>
  <si>
    <t>Certificate &amp; Test Report</t>
  </si>
  <si>
    <t>Not Available</t>
  </si>
  <si>
    <t>Cell Configuration Options:</t>
  </si>
  <si>
    <t>Single Cells</t>
  </si>
  <si>
    <t>Multicell Blocks</t>
  </si>
  <si>
    <t>Single Cells &amp; Multicell Blocks</t>
  </si>
  <si>
    <t>Pocket</t>
  </si>
  <si>
    <t>Fibre</t>
  </si>
  <si>
    <t>Sintered/Plastic Bonded Electrode</t>
  </si>
  <si>
    <t>Other</t>
  </si>
  <si>
    <t>TECHNICAL SCHEDULES - Fibre Plate Cells</t>
  </si>
  <si>
    <t>ITEM</t>
  </si>
  <si>
    <t>DESCRIPTION</t>
  </si>
  <si>
    <t>SCHEDULE A</t>
  </si>
  <si>
    <t>Low Performance Pocket Plate</t>
  </si>
  <si>
    <t>Medium Performance Pocket Plate</t>
  </si>
  <si>
    <t>High Performance Pocket Plate</t>
  </si>
  <si>
    <t>SCHEDULE B</t>
  </si>
  <si>
    <t>Reference</t>
  </si>
  <si>
    <t>Yes</t>
  </si>
  <si>
    <t>See "Offered Fibre Plate Cells"</t>
  </si>
  <si>
    <r>
      <t>Short-circuit current (I</t>
    </r>
    <r>
      <rPr>
        <vertAlign val="subscript"/>
        <sz val="8"/>
        <rFont val="Arial"/>
        <family val="2"/>
      </rPr>
      <t>SC</t>
    </r>
    <r>
      <rPr>
        <sz val="8"/>
        <rFont val="Arial"/>
        <family val="2"/>
      </rPr>
      <t>)</t>
    </r>
  </si>
  <si>
    <r>
      <t>Internal resistance (R</t>
    </r>
    <r>
      <rPr>
        <vertAlign val="subscript"/>
        <sz val="8"/>
        <rFont val="Arial"/>
        <family val="2"/>
      </rPr>
      <t>i</t>
    </r>
    <r>
      <rPr>
        <sz val="8"/>
        <rFont val="Arial"/>
        <family val="2"/>
      </rPr>
      <t xml:space="preserve">) </t>
    </r>
  </si>
  <si>
    <t>See "Battery Cabinets - Fibre Plate"</t>
  </si>
  <si>
    <r>
      <t xml:space="preserve"> </t>
    </r>
    <r>
      <rPr>
        <sz val="8"/>
        <rFont val="Symbol"/>
        <family val="1"/>
        <charset val="2"/>
      </rPr>
      <t>m</t>
    </r>
    <r>
      <rPr>
        <sz val="8"/>
        <rFont val="Arial"/>
        <family val="2"/>
      </rPr>
      <t>S/cm</t>
    </r>
  </si>
  <si>
    <t>Indicate figures on "Track Record - Offered Fibre" Sheet</t>
  </si>
  <si>
    <t>Supply – As specified</t>
  </si>
  <si>
    <r>
      <t xml:space="preserve">TECHNICAL SCHEDULES - </t>
    </r>
    <r>
      <rPr>
        <b/>
        <sz val="13"/>
        <color indexed="10"/>
        <rFont val="Arial"/>
        <family val="2"/>
      </rPr>
      <t>Very high rate of discharge (X )</t>
    </r>
  </si>
  <si>
    <t>See "Offered SinteredPBE Plate Cells"</t>
  </si>
  <si>
    <t>See "Battery Cabinets - SPBE Plate"</t>
  </si>
  <si>
    <t>Indicate figures on "Track Record - Offered SPBE"Sheet</t>
  </si>
  <si>
    <t>TECHNICAL SCHEDULES - Very high rate of discharge (X)</t>
  </si>
  <si>
    <t>Very high (X)</t>
  </si>
  <si>
    <t>Comply with Reference (Sample drawings)</t>
  </si>
  <si>
    <t>Offered Cells</t>
  </si>
  <si>
    <t>Cell Capacity and Cell Model Numbers</t>
  </si>
  <si>
    <t>Other Cell Information</t>
  </si>
  <si>
    <t>Required Capacity [Ah]</t>
  </si>
  <si>
    <t>Low Performance (L)</t>
  </si>
  <si>
    <t>Very High Performance (X)</t>
  </si>
  <si>
    <t>Instructions:</t>
  </si>
  <si>
    <t>Offered Capacity [Ah]</t>
  </si>
  <si>
    <t>Cell Model No.</t>
  </si>
  <si>
    <r>
      <t>Indicate below the cell configurations by selecting from the drop-down box when you click on the cell indicating "</t>
    </r>
    <r>
      <rPr>
        <b/>
        <sz val="8"/>
        <rFont val="Arial"/>
        <family val="2"/>
      </rPr>
      <t>Single Cells</t>
    </r>
    <r>
      <rPr>
        <sz val="8"/>
        <rFont val="Arial"/>
        <family val="2"/>
      </rPr>
      <t>"</t>
    </r>
  </si>
  <si>
    <t>Insert only the references (Filename and page number) to where the requested information can be found in the tender pack.</t>
  </si>
  <si>
    <t>Cell configuration</t>
  </si>
  <si>
    <t>Cell Type</t>
  </si>
  <si>
    <t>If Other selected in 2 above, specify here</t>
  </si>
  <si>
    <t>Short Circuit Current [A]</t>
  </si>
  <si>
    <r>
      <t>Internal Resistance [m</t>
    </r>
    <r>
      <rPr>
        <b/>
        <sz val="8"/>
        <rFont val="Symbol"/>
        <family val="1"/>
        <charset val="2"/>
      </rPr>
      <t>W</t>
    </r>
    <r>
      <rPr>
        <b/>
        <sz val="8"/>
        <rFont val="Arial"/>
        <family val="2"/>
      </rPr>
      <t>]</t>
    </r>
  </si>
  <si>
    <t>Recommended Torque Levels for Connections [N.m]</t>
  </si>
  <si>
    <t>Electrolyte Volume to Max Level [l]</t>
  </si>
  <si>
    <t>Maximum Internal Cell Pressure [kPa]</t>
  </si>
  <si>
    <t>Cell Dimensions  - LxWxH [mm]</t>
  </si>
  <si>
    <t>Wet Cell Weight [kg]</t>
  </si>
  <si>
    <t>Prolonged Float charge derating factors</t>
  </si>
  <si>
    <t>Notes:</t>
  </si>
  <si>
    <t>Temperature Derating Factors</t>
  </si>
  <si>
    <t>Note: The discharge rate time period (e.g. 10 - 12 hrs for slow rate) shall be indicate in the space provided</t>
  </si>
  <si>
    <t>Alternatively - indicate the Filename and page number where the requested information may be found in the technical brochures.</t>
  </si>
  <si>
    <r>
      <t>Temperature [</t>
    </r>
    <r>
      <rPr>
        <b/>
        <sz val="10"/>
        <rFont val="Arial"/>
        <family val="2"/>
      </rPr>
      <t>°</t>
    </r>
    <r>
      <rPr>
        <b/>
        <sz val="10"/>
        <rFont val="Arial"/>
        <family val="2"/>
      </rPr>
      <t>C]</t>
    </r>
  </si>
  <si>
    <t>Slow rate</t>
  </si>
  <si>
    <t>Med rate</t>
  </si>
  <si>
    <t>High rate</t>
  </si>
  <si>
    <t>10-12 h</t>
  </si>
  <si>
    <t>List of Accessories</t>
  </si>
  <si>
    <t>Y</t>
  </si>
  <si>
    <t>Available [Y/N]</t>
  </si>
  <si>
    <t>Comments</t>
  </si>
  <si>
    <t>N</t>
  </si>
  <si>
    <t>Top-up bottle (at least 500ml)</t>
  </si>
  <si>
    <t>Anti-corrosion lubricant (at least 250ml)</t>
  </si>
  <si>
    <t>Non-intrusive (laser) thermometer</t>
  </si>
  <si>
    <t>Maintenance &amp; safety equipment board / rack</t>
  </si>
  <si>
    <r>
      <t>Nickel Cadmium battery logbook</t>
    </r>
    <r>
      <rPr>
        <b/>
        <vertAlign val="superscript"/>
        <sz val="10"/>
        <rFont val="Arial"/>
        <family val="2"/>
      </rPr>
      <t xml:space="preserve"> 1)</t>
    </r>
  </si>
  <si>
    <r>
      <t xml:space="preserve">Battery cabinet safety sign, DCSS2 </t>
    </r>
    <r>
      <rPr>
        <vertAlign val="superscript"/>
        <sz val="10"/>
        <rFont val="Arial"/>
        <family val="2"/>
      </rPr>
      <t>2</t>
    </r>
    <r>
      <rPr>
        <b/>
        <vertAlign val="superscript"/>
        <sz val="10"/>
        <rFont val="Arial"/>
        <family val="2"/>
      </rPr>
      <t>)</t>
    </r>
  </si>
  <si>
    <t>Eyewash bottle - sealed</t>
  </si>
  <si>
    <r>
      <t xml:space="preserve">Faceshield </t>
    </r>
    <r>
      <rPr>
        <b/>
        <vertAlign val="superscript"/>
        <sz val="10"/>
        <rFont val="Arial"/>
        <family val="2"/>
      </rPr>
      <t>4)</t>
    </r>
  </si>
  <si>
    <t>Pack of disposable nitrile gloves (at least 50 units)</t>
  </si>
  <si>
    <t>Pack of paper towels</t>
  </si>
  <si>
    <r>
      <t xml:space="preserve">Acid / Alkali resistant apron - white </t>
    </r>
    <r>
      <rPr>
        <vertAlign val="superscript"/>
        <sz val="10"/>
        <rFont val="Arial"/>
        <family val="2"/>
      </rPr>
      <t>3</t>
    </r>
    <r>
      <rPr>
        <b/>
        <vertAlign val="superscript"/>
        <sz val="10"/>
        <rFont val="Arial"/>
        <family val="2"/>
      </rPr>
      <t>)</t>
    </r>
  </si>
  <si>
    <r>
      <t xml:space="preserve">Maintenance &amp; safety equipment kit </t>
    </r>
    <r>
      <rPr>
        <vertAlign val="superscript"/>
        <sz val="10"/>
        <rFont val="Arial"/>
        <family val="2"/>
      </rPr>
      <t>4</t>
    </r>
    <r>
      <rPr>
        <b/>
        <vertAlign val="superscript"/>
        <sz val="10"/>
        <rFont val="Arial"/>
        <family val="2"/>
      </rPr>
      <t>)</t>
    </r>
  </si>
  <si>
    <t>Stainless steel nuts and bolts</t>
  </si>
  <si>
    <t>Stainless steel flat washers</t>
  </si>
  <si>
    <t>Stainless steel spring washers</t>
  </si>
  <si>
    <t>Battery Linking Sets for different bank voltages</t>
  </si>
  <si>
    <r>
      <t xml:space="preserve">1) Shall comply with 240-56360086, Rev 3, </t>
    </r>
    <r>
      <rPr>
        <i/>
        <sz val="10"/>
        <rFont val="Arial"/>
        <family val="2"/>
      </rPr>
      <t>Stationary vented Nickel Cadmium batteries standard clause 3.5.1.2</t>
    </r>
  </si>
  <si>
    <t>2) Shall comply with 240-56362221, Standard for safety signs used in DC applications</t>
  </si>
  <si>
    <t>3) Shall comply with 240-56176215, DC Technician Tools, Test Equipment and Accessories Standard.</t>
  </si>
  <si>
    <t>4) The kit shall be in a black plastic box with a removable top tray and cover. It shall contain the items 1, 2, 3, 5, 7, 8, 9, 10 and 11.</t>
  </si>
  <si>
    <t>MAINTENANCE &amp; SAFETY EQUIPMENT BOARD</t>
  </si>
  <si>
    <t>MAINTENANCE &amp; SAFETY EQUIPMENT KIT</t>
  </si>
  <si>
    <t>Instruction to complete the Track Record for Offered Cells</t>
  </si>
  <si>
    <t>Note: The track record provided shall be exclusively for the equipment offered.</t>
  </si>
  <si>
    <t>1) First list countries with similar climatic conditions as South Africa.</t>
  </si>
  <si>
    <t>2) Then list any other countries for which you have information.</t>
  </si>
  <si>
    <t>3) To make the list not too exhaustive, you may in addition to the track records provided for the four countries make mention of other countries and mention the references in the space provided.</t>
  </si>
  <si>
    <t>4) The track record provided shall be exclusively for the equipment offered.</t>
  </si>
  <si>
    <r>
      <t>5) Any other relevant references that will aid in forming an idea of the track record of the company as a battery supplier can be entered under</t>
    </r>
    <r>
      <rPr>
        <b/>
        <sz val="10"/>
        <rFont val="Arial"/>
        <family val="2"/>
      </rPr>
      <t xml:space="preserve"> Section E Other References</t>
    </r>
    <r>
      <rPr>
        <sz val="10"/>
        <rFont val="Arial"/>
      </rPr>
      <t>.</t>
    </r>
  </si>
  <si>
    <t>Track Record of the Equipment on Offer</t>
  </si>
  <si>
    <t>Reference - FileName or Document Title</t>
  </si>
  <si>
    <t>Model number</t>
  </si>
  <si>
    <t>Country 1:</t>
  </si>
  <si>
    <t>SOUTH AFRICA</t>
  </si>
  <si>
    <t>Oldest installation (Insert Customer/Site Name)</t>
  </si>
  <si>
    <t>Date of installation</t>
  </si>
  <si>
    <t>Most recent installation (Insert Customer/Site Name)</t>
  </si>
  <si>
    <t>Number of units installed in a controlled environment</t>
  </si>
  <si>
    <t>Number of units installed in an uncontrolled environment</t>
  </si>
  <si>
    <t>Number of failures in a controlled environment</t>
  </si>
  <si>
    <t>Number of failures in an uncontrolled environment</t>
  </si>
  <si>
    <t>Number of units installed in electricity utility industry</t>
  </si>
  <si>
    <t>Number of units installed in other industries</t>
  </si>
  <si>
    <t>List your major customers in this country:</t>
  </si>
  <si>
    <t>Country 2:</t>
  </si>
  <si>
    <t>Country 3:</t>
  </si>
  <si>
    <t>D</t>
  </si>
  <si>
    <t>Country 4:</t>
  </si>
  <si>
    <t>E</t>
  </si>
  <si>
    <t>Other References</t>
  </si>
  <si>
    <t>Type Tests Results for Offered Cells</t>
  </si>
  <si>
    <t>Item</t>
  </si>
  <si>
    <t>Test</t>
  </si>
  <si>
    <t>Standard</t>
  </si>
  <si>
    <t>Clause</t>
  </si>
  <si>
    <t>Required Performance Criteria</t>
  </si>
  <si>
    <t>Obtained Performance</t>
  </si>
  <si>
    <t>Test Certficates Provided</t>
  </si>
  <si>
    <t>References</t>
  </si>
  <si>
    <t>LP</t>
  </si>
  <si>
    <t>XP</t>
  </si>
  <si>
    <t>Discharge performance:</t>
  </si>
  <si>
    <t>SANS 62259:2005</t>
  </si>
  <si>
    <t>7.2</t>
  </si>
  <si>
    <t>PASS</t>
  </si>
  <si>
    <r>
      <t>At +20</t>
    </r>
    <r>
      <rPr>
        <sz val="8"/>
        <rFont val="Arial"/>
        <family val="2"/>
      </rPr>
      <t>°</t>
    </r>
    <r>
      <rPr>
        <sz val="8"/>
        <rFont val="Arial"/>
        <family val="2"/>
      </rPr>
      <t>C</t>
    </r>
  </si>
  <si>
    <t>7.2.1</t>
  </si>
  <si>
    <t>PASS: Clause 7.2.1.2</t>
  </si>
  <si>
    <r>
      <t>At +5</t>
    </r>
    <r>
      <rPr>
        <sz val="8"/>
        <rFont val="Arial"/>
        <family val="2"/>
      </rPr>
      <t>°</t>
    </r>
    <r>
      <rPr>
        <sz val="8"/>
        <rFont val="Arial"/>
        <family val="2"/>
      </rPr>
      <t>C</t>
    </r>
  </si>
  <si>
    <t>7.2.2</t>
  </si>
  <si>
    <t>PASS: Clause 7.2.2.2</t>
  </si>
  <si>
    <r>
      <t>At -18</t>
    </r>
    <r>
      <rPr>
        <sz val="8"/>
        <rFont val="Arial"/>
        <family val="2"/>
      </rPr>
      <t>°</t>
    </r>
    <r>
      <rPr>
        <sz val="8"/>
        <rFont val="Arial"/>
        <family val="2"/>
      </rPr>
      <t>C</t>
    </r>
  </si>
  <si>
    <t>7.2.3</t>
  </si>
  <si>
    <t>PASS: Clause 7.2.3.2</t>
  </si>
  <si>
    <t>High rate current test</t>
  </si>
  <si>
    <t>7.2.4</t>
  </si>
  <si>
    <t>PASS: Clause 7.2.4.2</t>
  </si>
  <si>
    <t>Charge retention test</t>
  </si>
  <si>
    <t>7.3</t>
  </si>
  <si>
    <t>PASS: Clause 7.3.2</t>
  </si>
  <si>
    <t>Endurance:</t>
  </si>
  <si>
    <t>7.4</t>
  </si>
  <si>
    <t>In cycles</t>
  </si>
  <si>
    <t>7.4.1</t>
  </si>
  <si>
    <t>PASS: Clause 7.4.1.3</t>
  </si>
  <si>
    <t>Permanent charge</t>
  </si>
  <si>
    <t>7.4.2</t>
  </si>
  <si>
    <t>PASS: Clause 7.4.2.2</t>
  </si>
  <si>
    <t>Charge acceptance at constant voltage</t>
  </si>
  <si>
    <t>7.5</t>
  </si>
  <si>
    <t>PASS: Clause 7.5.2</t>
  </si>
  <si>
    <t>Vent operation</t>
  </si>
  <si>
    <t>7.7</t>
  </si>
  <si>
    <t>PASS: Clause 7.7.2</t>
  </si>
  <si>
    <t>Electrolyte retention</t>
  </si>
  <si>
    <t>7.8</t>
  </si>
  <si>
    <t>PASS: Clause 7.8.2</t>
  </si>
  <si>
    <t>Gas recombination efficiency</t>
  </si>
  <si>
    <t>7.9</t>
  </si>
  <si>
    <t>PASS: Clause 7.9.2</t>
  </si>
  <si>
    <t>Storage</t>
  </si>
  <si>
    <t>7.10</t>
  </si>
  <si>
    <t>PASS: Clause 7.10.2</t>
  </si>
  <si>
    <t>CUSTOMER DETAILS - Contactable References</t>
  </si>
  <si>
    <t>Company Name</t>
  </si>
  <si>
    <t>Contact Person</t>
  </si>
  <si>
    <t>Country</t>
  </si>
  <si>
    <t>Email</t>
  </si>
  <si>
    <t>Telephone</t>
  </si>
  <si>
    <t>Mobile</t>
  </si>
  <si>
    <t>DEVIATIONS LIST</t>
  </si>
  <si>
    <t>Any deviations from this specification shall be listed below with reasons for deviation.  In addition, evidence shall be provided that the proposed deviation will meet the minimum requirements and at least be more cost effective than that specified by Eskom.</t>
  </si>
  <si>
    <t>The "Clause #" shall be the applicable Clause number from the applicable referenced document.</t>
  </si>
  <si>
    <t>"Clause" refers to the applicable clause from the applicable reference document.</t>
  </si>
  <si>
    <r>
      <t>Details of the Deviation shall be provided -</t>
    </r>
    <r>
      <rPr>
        <b/>
        <i/>
        <sz val="10"/>
        <rFont val="Arial"/>
        <family val="2"/>
      </rPr>
      <t xml:space="preserve"> Document reference number, title, clause number and clause text</t>
    </r>
    <r>
      <rPr>
        <b/>
        <sz val="10"/>
        <rFont val="Arial"/>
        <family val="2"/>
      </rPr>
      <t xml:space="preserve"> shall be provided in cases where the deviation is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</si>
</sst>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R&quot;\ * #,##0.00_ ;_ &quot;R&quot;\ * \-#,##0.00_ ;_ &quot;R&quot;\ * &quot;-&quot;??_ ;_ @_ "/>
    <numFmt numFmtId="165" formatCode="0.0"/>
  </numFmts>
  <fonts count="57" x14ac:knownFonts="1">
    <font>
      <sz val="10"/>
      <name val="Arial"/>
    </font>
    <font>
      <sz val="10"/>
      <name val="Arial"/>
    </font>
    <font>
      <b/>
      <sz val="10"/>
      <name val="Arial"/>
      <family val="2"/>
    </font>
    <font>
      <sz val="8"/>
      <name val="Arial"/>
      <family val="2"/>
    </font>
    <font>
      <b/>
      <sz val="8"/>
      <name val="Arial"/>
      <family val="2"/>
    </font>
    <font>
      <sz val="8"/>
      <name val="Arial"/>
      <family val="2"/>
    </font>
    <font>
      <u/>
      <sz val="10"/>
      <color indexed="12"/>
      <name val="Arial"/>
      <family val="2"/>
    </font>
    <font>
      <sz val="8"/>
      <name val="Symbol"/>
      <family val="1"/>
      <charset val="2"/>
    </font>
    <font>
      <sz val="10"/>
      <name val="Arial"/>
      <family val="2"/>
    </font>
    <font>
      <b/>
      <sz val="10"/>
      <color indexed="10"/>
      <name val="Arial"/>
      <family val="2"/>
    </font>
    <font>
      <b/>
      <sz val="11"/>
      <name val="Arial"/>
      <family val="2"/>
    </font>
    <font>
      <b/>
      <u/>
      <sz val="8"/>
      <color indexed="12"/>
      <name val="Arial"/>
      <family val="2"/>
    </font>
    <font>
      <b/>
      <sz val="9"/>
      <name val="Arial"/>
      <family val="2"/>
    </font>
    <font>
      <sz val="9"/>
      <name val="Arial"/>
      <family val="2"/>
    </font>
    <font>
      <sz val="11"/>
      <name val="Arial"/>
      <family val="2"/>
    </font>
    <font>
      <b/>
      <sz val="12"/>
      <name val="Arial"/>
      <family val="2"/>
    </font>
    <font>
      <b/>
      <i/>
      <sz val="10"/>
      <name val="Arial"/>
      <family val="2"/>
    </font>
    <font>
      <b/>
      <vertAlign val="superscript"/>
      <sz val="10"/>
      <name val="Arial"/>
      <family val="2"/>
    </font>
    <font>
      <i/>
      <sz val="10"/>
      <name val="Arial"/>
      <family val="2"/>
    </font>
    <font>
      <b/>
      <sz val="8"/>
      <name val="Symbol"/>
      <family val="1"/>
      <charset val="2"/>
    </font>
    <font>
      <vertAlign val="subscript"/>
      <sz val="8"/>
      <name val="Arial"/>
      <family val="2"/>
    </font>
    <font>
      <vertAlign val="superscript"/>
      <sz val="10"/>
      <name val="Arial"/>
      <family val="2"/>
    </font>
    <font>
      <b/>
      <sz val="13"/>
      <name val="Arial"/>
      <family val="2"/>
    </font>
    <font>
      <b/>
      <sz val="13"/>
      <color indexed="10"/>
      <name val="Arial"/>
      <family val="2"/>
    </font>
    <font>
      <vertAlign val="subscript"/>
      <sz val="9"/>
      <name val="Arial"/>
      <family val="2"/>
    </font>
    <font>
      <sz val="9"/>
      <name val="Symbol"/>
      <family val="1"/>
      <charset val="2"/>
    </font>
    <font>
      <sz val="11"/>
      <color indexed="8"/>
      <name val="Arial"/>
      <family val="2"/>
    </font>
    <font>
      <b/>
      <sz val="11"/>
      <color indexed="8"/>
      <name val="Arial"/>
      <family val="2"/>
    </font>
    <font>
      <sz val="10"/>
      <color indexed="8"/>
      <name val="Arial"/>
      <family val="2"/>
    </font>
    <font>
      <i/>
      <sz val="11"/>
      <color indexed="8"/>
      <name val="Arial"/>
      <family val="2"/>
    </font>
    <font>
      <i/>
      <sz val="11"/>
      <name val="Arial"/>
      <family val="2"/>
    </font>
    <font>
      <b/>
      <sz val="11"/>
      <color indexed="17"/>
      <name val="Arial"/>
      <family val="2"/>
    </font>
    <font>
      <b/>
      <sz val="11"/>
      <color indexed="51"/>
      <name val="Arial"/>
      <family val="2"/>
    </font>
    <font>
      <b/>
      <sz val="11"/>
      <color indexed="10"/>
      <name val="Arial"/>
      <family val="2"/>
    </font>
    <font>
      <sz val="7"/>
      <color indexed="8"/>
      <name val="Times New Roman"/>
      <family val="1"/>
    </font>
    <font>
      <b/>
      <sz val="10"/>
      <color indexed="8"/>
      <name val="Arial"/>
      <family val="2"/>
    </font>
    <font>
      <i/>
      <sz val="10"/>
      <color indexed="8"/>
      <name val="Arial"/>
      <family val="2"/>
    </font>
    <font>
      <b/>
      <i/>
      <sz val="11"/>
      <color indexed="8"/>
      <name val="Arial"/>
      <family val="2"/>
    </font>
    <font>
      <b/>
      <i/>
      <sz val="11"/>
      <name val="Arial"/>
      <family val="2"/>
    </font>
    <font>
      <u/>
      <sz val="11"/>
      <color indexed="12"/>
      <name val="Arial"/>
      <family val="2"/>
    </font>
    <font>
      <b/>
      <sz val="14"/>
      <name val="Arial"/>
      <family val="2"/>
    </font>
    <font>
      <b/>
      <u/>
      <sz val="10"/>
      <color indexed="12"/>
      <name val="Arial"/>
      <family val="2"/>
    </font>
    <font>
      <b/>
      <sz val="11"/>
      <color theme="1"/>
      <name val="Calibri"/>
      <family val="2"/>
      <scheme val="minor"/>
    </font>
    <font>
      <b/>
      <sz val="8"/>
      <color rgb="FFFF0000"/>
      <name val="Arial"/>
      <family val="2"/>
    </font>
    <font>
      <sz val="8"/>
      <color rgb="FFFF0000"/>
      <name val="Arial"/>
      <family val="2"/>
    </font>
    <font>
      <b/>
      <i/>
      <sz val="11"/>
      <color theme="1"/>
      <name val="Calibri"/>
      <family val="2"/>
      <scheme val="minor"/>
    </font>
    <font>
      <sz val="9"/>
      <color theme="1"/>
      <name val="Arial"/>
      <family val="2"/>
    </font>
    <font>
      <sz val="12"/>
      <color theme="1"/>
      <name val="Calibri"/>
      <family val="2"/>
      <scheme val="minor"/>
    </font>
    <font>
      <b/>
      <sz val="12"/>
      <color theme="1"/>
      <name val="Arial"/>
      <family val="2"/>
    </font>
    <font>
      <b/>
      <sz val="12"/>
      <color rgb="FFFF0000"/>
      <name val="Arial"/>
      <family val="2"/>
    </font>
    <font>
      <b/>
      <sz val="11"/>
      <color theme="1"/>
      <name val="Arial"/>
      <family val="2"/>
    </font>
    <font>
      <sz val="11"/>
      <color theme="1"/>
      <name val="Arial"/>
      <family val="2"/>
    </font>
    <font>
      <sz val="10"/>
      <color theme="1"/>
      <name val="Arial"/>
      <family val="2"/>
    </font>
    <font>
      <sz val="9"/>
      <color rgb="FFFF0000"/>
      <name val="Arial"/>
      <family val="2"/>
    </font>
    <font>
      <b/>
      <sz val="14"/>
      <color theme="1"/>
      <name val="Arial"/>
      <family val="2"/>
    </font>
    <font>
      <sz val="10"/>
      <color rgb="FFFF0000"/>
      <name val="Arial"/>
      <family val="2"/>
    </font>
    <font>
      <sz val="9"/>
      <color rgb="FF000000"/>
      <name val="Arial"/>
      <family val="2"/>
    </font>
  </fonts>
  <fills count="15">
    <fill>
      <patternFill patternType="none"/>
    </fill>
    <fill>
      <patternFill patternType="gray125"/>
    </fill>
    <fill>
      <patternFill patternType="solid">
        <fgColor indexed="42"/>
        <bgColor indexed="64"/>
      </patternFill>
    </fill>
    <fill>
      <patternFill patternType="solid">
        <fgColor theme="5"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FFFFCC"/>
        <bgColor indexed="64"/>
      </patternFill>
    </fill>
  </fills>
  <borders count="76">
    <border>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right style="medium">
        <color indexed="64"/>
      </right>
      <top style="medium">
        <color indexed="64"/>
      </top>
      <bottom/>
      <diagonal/>
    </border>
  </borders>
  <cellStyleXfs count="4">
    <xf numFmtId="0" fontId="0" fillId="0" borderId="0"/>
    <xf numFmtId="164" fontId="1" fillId="0" borderId="0" applyFont="0" applyFill="0" applyBorder="0" applyAlignment="0" applyProtection="0"/>
    <xf numFmtId="0" fontId="6" fillId="0" borderId="0" applyNumberFormat="0" applyFill="0" applyBorder="0" applyAlignment="0" applyProtection="0">
      <alignment vertical="top"/>
      <protection locked="0"/>
    </xf>
    <xf numFmtId="9" fontId="1" fillId="0" borderId="0" applyFont="0" applyFill="0" applyBorder="0" applyAlignment="0" applyProtection="0"/>
  </cellStyleXfs>
  <cellXfs count="559">
    <xf numFmtId="0" fontId="0" fillId="0" borderId="0" xfId="0"/>
    <xf numFmtId="0" fontId="0" fillId="0" borderId="0" xfId="0" applyAlignment="1">
      <alignment horizontal="center"/>
    </xf>
    <xf numFmtId="0" fontId="2" fillId="0" borderId="0" xfId="0" applyFont="1" applyAlignment="1">
      <alignment horizontal="center"/>
    </xf>
    <xf numFmtId="0" fontId="2" fillId="0" borderId="0" xfId="0" applyFont="1"/>
    <xf numFmtId="0" fontId="3" fillId="0" borderId="0" xfId="0" applyFont="1" applyAlignment="1">
      <alignment horizontal="center" vertical="center"/>
    </xf>
    <xf numFmtId="0" fontId="4" fillId="0" borderId="0" xfId="0" applyFont="1" applyAlignment="1">
      <alignment horizontal="left" vertical="center"/>
    </xf>
    <xf numFmtId="0" fontId="0" fillId="0" borderId="1" xfId="0" applyBorder="1"/>
    <xf numFmtId="0" fontId="8" fillId="0" borderId="0" xfId="0" applyFont="1" applyAlignment="1">
      <alignment horizontal="center" vertical="center"/>
    </xf>
    <xf numFmtId="0" fontId="14" fillId="0" borderId="0" xfId="0" applyFont="1"/>
    <xf numFmtId="0" fontId="2" fillId="0" borderId="2" xfId="0" applyFont="1" applyBorder="1" applyAlignment="1">
      <alignment horizontal="center"/>
    </xf>
    <xf numFmtId="0" fontId="0" fillId="0" borderId="3" xfId="0" applyBorder="1"/>
    <xf numFmtId="0" fontId="10" fillId="0" borderId="4"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2" fillId="0" borderId="8" xfId="0" applyFont="1" applyBorder="1"/>
    <xf numFmtId="0" fontId="2" fillId="0" borderId="9" xfId="0" applyFont="1" applyBorder="1"/>
    <xf numFmtId="0" fontId="15" fillId="0" borderId="0" xfId="0" applyFont="1"/>
    <xf numFmtId="0" fontId="0" fillId="0" borderId="0" xfId="0" applyAlignment="1">
      <alignment vertical="center"/>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0" fillId="0" borderId="0" xfId="0" applyAlignment="1">
      <alignment horizontal="center" vertical="center"/>
    </xf>
    <xf numFmtId="0" fontId="2"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0" fillId="2" borderId="6" xfId="0" applyFill="1" applyBorder="1" applyAlignment="1">
      <alignment horizontal="center"/>
    </xf>
    <xf numFmtId="0" fontId="0" fillId="2" borderId="5"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3" fillId="0" borderId="0" xfId="0" applyFont="1" applyAlignment="1">
      <alignment vertical="center"/>
    </xf>
    <xf numFmtId="0" fontId="5"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vertical="center"/>
    </xf>
    <xf numFmtId="0" fontId="11" fillId="0" borderId="12" xfId="2" applyFont="1" applyBorder="1" applyAlignment="1" applyProtection="1">
      <alignment horizontal="center" vertical="center" wrapText="1"/>
    </xf>
    <xf numFmtId="0" fontId="3" fillId="2" borderId="2"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0" fillId="0" borderId="0" xfId="0" applyAlignment="1">
      <alignment wrapText="1"/>
    </xf>
    <xf numFmtId="0" fontId="0" fillId="0" borderId="2" xfId="0" applyBorder="1"/>
    <xf numFmtId="0" fontId="11" fillId="0" borderId="12" xfId="2" applyFont="1" applyFill="1" applyBorder="1" applyAlignment="1" applyProtection="1">
      <alignment horizontal="center" vertical="center" wrapText="1"/>
    </xf>
    <xf numFmtId="0" fontId="2" fillId="0" borderId="12" xfId="0" applyFont="1" applyBorder="1" applyAlignment="1">
      <alignment horizontal="center"/>
    </xf>
    <xf numFmtId="0" fontId="2" fillId="0" borderId="13" xfId="0" applyFont="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0" xfId="0" applyAlignment="1">
      <alignment horizontal="left"/>
    </xf>
    <xf numFmtId="0" fontId="4" fillId="0" borderId="12" xfId="0" applyFont="1" applyBorder="1" applyAlignment="1">
      <alignment horizontal="justify" vertical="top" wrapText="1"/>
    </xf>
    <xf numFmtId="0" fontId="3" fillId="0" borderId="12" xfId="0" applyFont="1" applyBorder="1" applyAlignment="1">
      <alignment horizontal="center" vertical="center"/>
    </xf>
    <xf numFmtId="0" fontId="3" fillId="0" borderId="12" xfId="0" applyFont="1" applyBorder="1" applyAlignment="1">
      <alignment vertical="top" wrapText="1"/>
    </xf>
    <xf numFmtId="0" fontId="4" fillId="0" borderId="20" xfId="0" applyFont="1" applyBorder="1" applyAlignment="1">
      <alignment horizontal="center" vertical="top" wrapText="1"/>
    </xf>
    <xf numFmtId="0" fontId="4" fillId="0" borderId="21" xfId="0" applyFont="1" applyBorder="1" applyAlignment="1">
      <alignment horizontal="justify" vertical="top" wrapText="1"/>
    </xf>
    <xf numFmtId="0" fontId="4" fillId="0" borderId="2" xfId="0" applyFont="1" applyBorder="1" applyAlignment="1">
      <alignment horizontal="center" vertical="top" wrapText="1"/>
    </xf>
    <xf numFmtId="0" fontId="4" fillId="0" borderId="23" xfId="0" applyFont="1" applyBorder="1" applyAlignment="1">
      <alignment horizontal="justify" vertical="top"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6" xfId="0" applyFont="1" applyBorder="1" applyAlignment="1">
      <alignment vertical="center"/>
    </xf>
    <xf numFmtId="0" fontId="4" fillId="0" borderId="7" xfId="0" applyFont="1" applyBorder="1" applyAlignment="1">
      <alignment vertical="center"/>
    </xf>
    <xf numFmtId="0" fontId="11" fillId="0" borderId="12" xfId="2" applyFont="1" applyBorder="1" applyAlignment="1" applyProtection="1">
      <alignment horizontal="center" vertical="top" wrapText="1"/>
    </xf>
    <xf numFmtId="0" fontId="3" fillId="2" borderId="30" xfId="0" applyFont="1" applyFill="1" applyBorder="1" applyAlignment="1" applyProtection="1">
      <alignment horizontal="center" vertical="center"/>
      <protection locked="0"/>
    </xf>
    <xf numFmtId="0" fontId="3" fillId="2" borderId="31" xfId="0" applyFont="1" applyFill="1" applyBorder="1" applyAlignment="1" applyProtection="1">
      <alignment horizontal="center" vertical="center"/>
      <protection locked="0"/>
    </xf>
    <xf numFmtId="0" fontId="5" fillId="0" borderId="0" xfId="0" applyFont="1"/>
    <xf numFmtId="0" fontId="4" fillId="0" borderId="20" xfId="0" applyFont="1" applyBorder="1" applyAlignment="1">
      <alignment horizontal="center"/>
    </xf>
    <xf numFmtId="0" fontId="4" fillId="0" borderId="28" xfId="0" applyFont="1" applyBorder="1" applyAlignment="1">
      <alignment horizontal="center" vertical="center" wrapText="1"/>
    </xf>
    <xf numFmtId="0" fontId="4" fillId="0" borderId="0" xfId="0" applyFont="1"/>
    <xf numFmtId="0" fontId="4" fillId="0" borderId="29" xfId="0" applyFont="1" applyBorder="1" applyAlignment="1">
      <alignment horizontal="center" vertical="center" wrapText="1"/>
    </xf>
    <xf numFmtId="0" fontId="4" fillId="0" borderId="0" xfId="0" applyFont="1" applyAlignment="1">
      <alignment horizontal="center"/>
    </xf>
    <xf numFmtId="0" fontId="15" fillId="0" borderId="0" xfId="0" applyFont="1" applyAlignment="1">
      <alignment horizontal="left"/>
    </xf>
    <xf numFmtId="0" fontId="2" fillId="0" borderId="0" xfId="0" applyFont="1" applyAlignment="1">
      <alignment horizontal="left"/>
    </xf>
    <xf numFmtId="0" fontId="4" fillId="0" borderId="0" xfId="0" applyFont="1" applyAlignment="1">
      <alignment horizontal="left"/>
    </xf>
    <xf numFmtId="0" fontId="4" fillId="0" borderId="3" xfId="0" applyFont="1" applyBorder="1" applyAlignment="1">
      <alignment horizontal="left"/>
    </xf>
    <xf numFmtId="0" fontId="4" fillId="0" borderId="1" xfId="0" applyFont="1" applyBorder="1" applyAlignment="1">
      <alignment horizontal="left"/>
    </xf>
    <xf numFmtId="0" fontId="4" fillId="0" borderId="32" xfId="0" applyFont="1" applyBorder="1" applyAlignment="1">
      <alignment horizontal="left"/>
    </xf>
    <xf numFmtId="0" fontId="4" fillId="0" borderId="4" xfId="0" applyFont="1" applyBorder="1" applyAlignment="1">
      <alignment horizontal="center"/>
    </xf>
    <xf numFmtId="0" fontId="0" fillId="2" borderId="2"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0" fillId="2" borderId="28" xfId="0" applyFill="1" applyBorder="1" applyAlignment="1">
      <alignment horizontal="center"/>
    </xf>
    <xf numFmtId="0" fontId="0" fillId="2" borderId="17" xfId="0" applyFill="1" applyBorder="1" applyAlignment="1">
      <alignment horizontal="center"/>
    </xf>
    <xf numFmtId="0" fontId="0" fillId="2" borderId="29" xfId="0" applyFill="1" applyBorder="1" applyAlignment="1">
      <alignment horizontal="center"/>
    </xf>
    <xf numFmtId="0" fontId="0" fillId="0" borderId="24" xfId="0" applyBorder="1" applyAlignment="1">
      <alignment horizontal="center"/>
    </xf>
    <xf numFmtId="0" fontId="2" fillId="2" borderId="28" xfId="0" applyFont="1" applyFill="1" applyBorder="1" applyAlignment="1">
      <alignment horizontal="center"/>
    </xf>
    <xf numFmtId="0" fontId="2" fillId="2" borderId="17" xfId="0" applyFont="1" applyFill="1" applyBorder="1" applyAlignment="1">
      <alignment horizontal="center"/>
    </xf>
    <xf numFmtId="0" fontId="2" fillId="2" borderId="29" xfId="0" applyFont="1" applyFill="1" applyBorder="1" applyAlignment="1">
      <alignment horizontal="center"/>
    </xf>
    <xf numFmtId="0" fontId="0" fillId="2" borderId="20" xfId="0" applyFill="1" applyBorder="1" applyAlignment="1">
      <alignment horizontal="center"/>
    </xf>
    <xf numFmtId="0" fontId="0" fillId="2" borderId="21" xfId="0" applyFill="1" applyBorder="1" applyAlignment="1">
      <alignment horizontal="center"/>
    </xf>
    <xf numFmtId="0" fontId="0" fillId="2" borderId="22" xfId="0" applyFill="1" applyBorder="1" applyAlignment="1">
      <alignment horizontal="center"/>
    </xf>
    <xf numFmtId="0" fontId="2" fillId="0" borderId="33" xfId="0" applyFont="1" applyBorder="1" applyAlignment="1">
      <alignment horizontal="center" vertical="center"/>
    </xf>
    <xf numFmtId="0" fontId="4" fillId="0" borderId="17" xfId="0" applyFont="1" applyBorder="1" applyAlignment="1">
      <alignment horizontal="left" vertical="center" wrapText="1"/>
    </xf>
    <xf numFmtId="0" fontId="0" fillId="0" borderId="34" xfId="0"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0" fillId="0" borderId="24" xfId="0" applyBorder="1" applyAlignment="1">
      <alignment horizontal="center" vertical="center"/>
    </xf>
    <xf numFmtId="0" fontId="0" fillId="2" borderId="20" xfId="0" applyFill="1" applyBorder="1" applyAlignment="1" applyProtection="1">
      <alignment horizontal="center"/>
      <protection locked="0"/>
    </xf>
    <xf numFmtId="0" fontId="0" fillId="2" borderId="21" xfId="0" applyFill="1" applyBorder="1" applyAlignment="1" applyProtection="1">
      <alignment horizontal="center"/>
      <protection locked="0"/>
    </xf>
    <xf numFmtId="0" fontId="0" fillId="2" borderId="22" xfId="0" applyFill="1" applyBorder="1" applyAlignment="1" applyProtection="1">
      <alignment horizontal="center"/>
      <protection locked="0"/>
    </xf>
    <xf numFmtId="0" fontId="0" fillId="0" borderId="10" xfId="0" applyBorder="1" applyAlignment="1">
      <alignment horizontal="center" vertical="center"/>
    </xf>
    <xf numFmtId="0" fontId="0" fillId="2" borderId="2"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2" borderId="13" xfId="0" applyFill="1" applyBorder="1" applyAlignment="1" applyProtection="1">
      <alignment horizontal="center"/>
      <protection locked="0"/>
    </xf>
    <xf numFmtId="0" fontId="0" fillId="0" borderId="11" xfId="0" applyBorder="1" applyAlignment="1">
      <alignment horizontal="center" vertical="center"/>
    </xf>
    <xf numFmtId="0" fontId="0" fillId="2" borderId="14" xfId="0" applyFill="1" applyBorder="1" applyAlignment="1" applyProtection="1">
      <alignment horizontal="center"/>
      <protection locked="0"/>
    </xf>
    <xf numFmtId="0" fontId="0" fillId="2" borderId="23" xfId="0" applyFill="1" applyBorder="1" applyAlignment="1" applyProtection="1">
      <alignment horizontal="center"/>
      <protection locked="0"/>
    </xf>
    <xf numFmtId="0" fontId="0" fillId="2" borderId="15" xfId="0" applyFill="1" applyBorder="1" applyAlignment="1" applyProtection="1">
      <alignment horizontal="center"/>
      <protection locked="0"/>
    </xf>
    <xf numFmtId="0" fontId="0" fillId="0" borderId="10" xfId="0" applyBorder="1"/>
    <xf numFmtId="0" fontId="0" fillId="0" borderId="14" xfId="0" applyBorder="1"/>
    <xf numFmtId="0" fontId="8" fillId="0" borderId="0" xfId="0" applyFont="1"/>
    <xf numFmtId="0" fontId="43" fillId="0" borderId="12" xfId="0" applyFont="1" applyBorder="1" applyAlignment="1">
      <alignment horizontal="justify" vertical="top" wrapText="1"/>
    </xf>
    <xf numFmtId="0" fontId="44" fillId="0" borderId="12" xfId="0" applyFont="1" applyBorder="1" applyAlignment="1">
      <alignment horizontal="center" vertical="top" wrapText="1"/>
    </xf>
    <xf numFmtId="0" fontId="44" fillId="0" borderId="13" xfId="0" applyFont="1" applyBorder="1" applyAlignment="1">
      <alignment horizontal="center" vertical="center"/>
    </xf>
    <xf numFmtId="0" fontId="44" fillId="0" borderId="12" xfId="0" applyFont="1" applyBorder="1" applyAlignment="1">
      <alignment horizontal="justify" vertical="top" wrapText="1"/>
    </xf>
    <xf numFmtId="0" fontId="44" fillId="0" borderId="2" xfId="0" applyFont="1" applyBorder="1" applyAlignment="1">
      <alignment horizontal="center" vertical="top" wrapText="1"/>
    </xf>
    <xf numFmtId="0" fontId="0" fillId="2" borderId="1" xfId="0" applyFill="1" applyBorder="1" applyAlignment="1" applyProtection="1">
      <alignment horizontal="left"/>
      <protection locked="0"/>
    </xf>
    <xf numFmtId="0" fontId="0" fillId="2" borderId="32" xfId="0" applyFill="1" applyBorder="1" applyAlignment="1" applyProtection="1">
      <alignment horizontal="left"/>
      <protection locked="0"/>
    </xf>
    <xf numFmtId="0" fontId="2" fillId="0" borderId="4" xfId="0" applyFont="1" applyBorder="1"/>
    <xf numFmtId="0" fontId="2" fillId="2" borderId="12" xfId="0" applyFont="1" applyFill="1" applyBorder="1" applyAlignment="1" applyProtection="1">
      <alignment horizontal="center" vertical="center"/>
      <protection locked="0"/>
    </xf>
    <xf numFmtId="0" fontId="2" fillId="2" borderId="21" xfId="0" applyFont="1" applyFill="1" applyBorder="1" applyAlignment="1" applyProtection="1">
      <alignment horizontal="center" vertical="center"/>
      <protection locked="0"/>
    </xf>
    <xf numFmtId="0" fontId="2" fillId="2" borderId="23" xfId="0" applyFont="1" applyFill="1" applyBorder="1" applyAlignment="1" applyProtection="1">
      <alignment horizontal="center" vertical="center"/>
      <protection locked="0"/>
    </xf>
    <xf numFmtId="0" fontId="0" fillId="3" borderId="20" xfId="0" applyFill="1" applyBorder="1"/>
    <xf numFmtId="0" fontId="0" fillId="3" borderId="2" xfId="0" applyFill="1" applyBorder="1"/>
    <xf numFmtId="0" fontId="45" fillId="0" borderId="12" xfId="0" applyFont="1" applyBorder="1" applyAlignment="1">
      <alignment vertical="center"/>
    </xf>
    <xf numFmtId="0" fontId="42" fillId="0" borderId="12" xfId="0" applyFont="1" applyBorder="1" applyAlignment="1">
      <alignment horizontal="center" vertical="center"/>
    </xf>
    <xf numFmtId="0" fontId="42" fillId="0" borderId="12" xfId="0" applyFont="1" applyBorder="1" applyAlignment="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13" xfId="0" applyFont="1" applyBorder="1" applyAlignment="1">
      <alignment horizontal="center" vertical="center"/>
    </xf>
    <xf numFmtId="0" fontId="3" fillId="2" borderId="1" xfId="0" applyFont="1" applyFill="1" applyBorder="1" applyAlignment="1" applyProtection="1">
      <alignment horizontal="center" vertical="center"/>
      <protection locked="0"/>
    </xf>
    <xf numFmtId="0" fontId="3" fillId="2" borderId="32" xfId="0" applyFont="1" applyFill="1" applyBorder="1" applyAlignment="1" applyProtection="1">
      <alignment horizontal="center" vertical="center"/>
      <protection locked="0"/>
    </xf>
    <xf numFmtId="0" fontId="2" fillId="0" borderId="20" xfId="0" applyFont="1" applyBorder="1" applyAlignment="1">
      <alignment horizontal="center" vertical="center"/>
    </xf>
    <xf numFmtId="0" fontId="3" fillId="0" borderId="0" xfId="0" applyFont="1" applyAlignment="1">
      <alignment horizontal="center" vertical="center" wrapText="1"/>
    </xf>
    <xf numFmtId="0" fontId="3" fillId="2" borderId="13" xfId="0" applyFont="1" applyFill="1" applyBorder="1" applyAlignment="1" applyProtection="1">
      <alignment horizontal="center" vertical="center" wrapText="1"/>
      <protection locked="0"/>
    </xf>
    <xf numFmtId="0" fontId="3" fillId="2" borderId="15" xfId="0" applyFont="1" applyFill="1" applyBorder="1" applyAlignment="1" applyProtection="1">
      <alignment horizontal="center" vertical="center" wrapText="1"/>
      <protection locked="0"/>
    </xf>
    <xf numFmtId="0" fontId="3" fillId="0" borderId="2" xfId="0" applyFont="1" applyBorder="1" applyAlignment="1">
      <alignment horizontal="center"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0" xfId="0" applyFont="1"/>
    <xf numFmtId="0" fontId="4" fillId="0" borderId="4" xfId="0" applyFont="1" applyBorder="1" applyAlignment="1">
      <alignment horizontal="center" wrapText="1"/>
    </xf>
    <xf numFmtId="0" fontId="4" fillId="2" borderId="5" xfId="0" applyFont="1" applyFill="1" applyBorder="1" applyAlignment="1" applyProtection="1">
      <alignment horizontal="left" vertical="center" wrapText="1"/>
      <protection locked="0"/>
    </xf>
    <xf numFmtId="0" fontId="13" fillId="0" borderId="12" xfId="0" applyFont="1" applyBorder="1" applyAlignment="1">
      <alignment horizontal="center" vertical="top" wrapText="1"/>
    </xf>
    <xf numFmtId="0" fontId="2" fillId="0" borderId="22"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2" borderId="28"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9" xfId="0" applyFont="1"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28" xfId="0" applyFill="1" applyBorder="1" applyAlignment="1">
      <alignment horizontal="center" vertical="center"/>
    </xf>
    <xf numFmtId="0" fontId="0" fillId="2" borderId="17" xfId="0" applyFill="1" applyBorder="1" applyAlignment="1">
      <alignment horizontal="center" vertical="center"/>
    </xf>
    <xf numFmtId="0" fontId="0" fillId="2" borderId="29" xfId="0" applyFill="1" applyBorder="1" applyAlignment="1">
      <alignment horizontal="center" vertical="center"/>
    </xf>
    <xf numFmtId="0" fontId="0" fillId="2" borderId="40" xfId="0" applyFill="1" applyBorder="1" applyAlignment="1" applyProtection="1">
      <alignment horizontal="left" vertical="center"/>
      <protection locked="0"/>
    </xf>
    <xf numFmtId="0" fontId="0" fillId="2" borderId="38" xfId="0" applyFill="1" applyBorder="1" applyAlignment="1" applyProtection="1">
      <alignment horizontal="left" vertical="center"/>
      <protection locked="0"/>
    </xf>
    <xf numFmtId="0" fontId="0" fillId="2" borderId="39" xfId="0" applyFill="1" applyBorder="1" applyAlignment="1" applyProtection="1">
      <alignment horizontal="left" vertical="center"/>
      <protection locked="0"/>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0" fillId="2" borderId="45" xfId="0" applyFill="1" applyBorder="1" applyAlignment="1" applyProtection="1">
      <alignment horizontal="center" vertical="center"/>
      <protection locked="0"/>
    </xf>
    <xf numFmtId="0" fontId="0" fillId="2" borderId="19" xfId="0" applyFill="1" applyBorder="1" applyAlignment="1" applyProtection="1">
      <alignment vertical="center"/>
      <protection locked="0"/>
    </xf>
    <xf numFmtId="0" fontId="0" fillId="2" borderId="46" xfId="0" applyFill="1" applyBorder="1" applyAlignment="1" applyProtection="1">
      <alignment vertical="center"/>
      <protection locked="0"/>
    </xf>
    <xf numFmtId="0" fontId="0" fillId="2" borderId="30" xfId="0" applyFill="1" applyBorder="1" applyAlignment="1" applyProtection="1">
      <alignment vertical="center"/>
      <protection locked="0"/>
    </xf>
    <xf numFmtId="0" fontId="0" fillId="2" borderId="31" xfId="0" applyFill="1" applyBorder="1" applyAlignment="1" applyProtection="1">
      <alignment vertical="center"/>
      <protection locked="0"/>
    </xf>
    <xf numFmtId="0" fontId="0" fillId="2" borderId="47" xfId="0" applyFill="1" applyBorder="1" applyAlignment="1" applyProtection="1">
      <alignment horizontal="center" vertical="center"/>
      <protection locked="0"/>
    </xf>
    <xf numFmtId="0" fontId="0" fillId="2" borderId="12" xfId="0" applyFill="1" applyBorder="1" applyAlignment="1" applyProtection="1">
      <alignment vertical="center"/>
      <protection locked="0"/>
    </xf>
    <xf numFmtId="0" fontId="0" fillId="2" borderId="1" xfId="0" applyFill="1" applyBorder="1" applyAlignment="1" applyProtection="1">
      <alignment vertical="center"/>
      <protection locked="0"/>
    </xf>
    <xf numFmtId="0" fontId="0" fillId="2" borderId="2" xfId="0" applyFill="1" applyBorder="1" applyAlignment="1" applyProtection="1">
      <alignment vertical="center"/>
      <protection locked="0"/>
    </xf>
    <xf numFmtId="0" fontId="0" fillId="2" borderId="13" xfId="0" applyFill="1" applyBorder="1" applyAlignment="1" applyProtection="1">
      <alignment vertical="center"/>
      <protection locked="0"/>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0" fillId="2" borderId="0" xfId="0" applyFill="1" applyAlignment="1" applyProtection="1">
      <alignment vertical="center"/>
      <protection locked="0"/>
    </xf>
    <xf numFmtId="0" fontId="10" fillId="0" borderId="0" xfId="0" applyFont="1" applyAlignment="1">
      <alignment vertical="center"/>
    </xf>
    <xf numFmtId="0" fontId="9" fillId="0" borderId="0" xfId="0" applyFont="1" applyAlignment="1">
      <alignment vertical="center"/>
    </xf>
    <xf numFmtId="0" fontId="2" fillId="0" borderId="44" xfId="0" applyFont="1" applyBorder="1" applyAlignment="1">
      <alignment vertical="center"/>
    </xf>
    <xf numFmtId="0" fontId="2" fillId="0" borderId="48" xfId="0" applyFont="1" applyBorder="1" applyAlignment="1">
      <alignment vertical="center"/>
    </xf>
    <xf numFmtId="0" fontId="2" fillId="0" borderId="33" xfId="0" applyFont="1" applyBorder="1" applyAlignment="1">
      <alignment vertical="center"/>
    </xf>
    <xf numFmtId="0" fontId="0" fillId="0" borderId="49"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2" fillId="0" borderId="50" xfId="0" applyFont="1" applyBorder="1" applyAlignment="1">
      <alignment vertical="center"/>
    </xf>
    <xf numFmtId="0" fontId="2" fillId="0" borderId="51" xfId="0" applyFont="1" applyBorder="1" applyAlignment="1">
      <alignment vertical="center"/>
    </xf>
    <xf numFmtId="0" fontId="2" fillId="2" borderId="0" xfId="0" applyFont="1" applyFill="1" applyAlignment="1" applyProtection="1">
      <alignment vertical="center"/>
      <protection locked="0"/>
    </xf>
    <xf numFmtId="0" fontId="13" fillId="0" borderId="24" xfId="0" applyFont="1" applyBorder="1" applyAlignment="1">
      <alignment horizontal="center" vertical="center" wrapText="1"/>
    </xf>
    <xf numFmtId="0" fontId="3" fillId="2" borderId="20" xfId="0" applyFont="1" applyFill="1" applyBorder="1" applyAlignment="1" applyProtection="1">
      <alignment horizontal="center" vertical="center"/>
      <protection locked="0"/>
    </xf>
    <xf numFmtId="0" fontId="12" fillId="0" borderId="14" xfId="0" applyFont="1" applyBorder="1" applyAlignment="1">
      <alignment horizontal="center" vertical="center" wrapText="1"/>
    </xf>
    <xf numFmtId="0" fontId="12" fillId="0" borderId="52" xfId="0" applyFont="1" applyBorder="1" applyAlignment="1">
      <alignment horizontal="center" vertical="center" wrapText="1"/>
    </xf>
    <xf numFmtId="0" fontId="3" fillId="2" borderId="3" xfId="0" applyFont="1" applyFill="1" applyBorder="1" applyAlignment="1" applyProtection="1">
      <alignment horizontal="center" vertical="center"/>
      <protection locked="0"/>
    </xf>
    <xf numFmtId="0" fontId="0" fillId="2" borderId="40" xfId="0" applyFill="1" applyBorder="1" applyAlignment="1" applyProtection="1">
      <alignment vertical="center"/>
      <protection locked="0"/>
    </xf>
    <xf numFmtId="0" fontId="0" fillId="2" borderId="38" xfId="0" applyFill="1" applyBorder="1" applyAlignment="1" applyProtection="1">
      <alignment vertical="center"/>
      <protection locked="0"/>
    </xf>
    <xf numFmtId="0" fontId="0" fillId="2" borderId="39" xfId="0" applyFill="1" applyBorder="1" applyAlignment="1" applyProtection="1">
      <alignment vertical="center"/>
      <protection locked="0"/>
    </xf>
    <xf numFmtId="0" fontId="3" fillId="2" borderId="2" xfId="0" applyFont="1" applyFill="1" applyBorder="1" applyAlignment="1" applyProtection="1">
      <alignment horizontal="center" vertical="center" wrapText="1"/>
      <protection locked="0"/>
    </xf>
    <xf numFmtId="0" fontId="3" fillId="2" borderId="14" xfId="0" applyFont="1" applyFill="1" applyBorder="1" applyAlignment="1" applyProtection="1">
      <alignment horizontal="center" vertical="center" wrapText="1"/>
      <protection locked="0"/>
    </xf>
    <xf numFmtId="0" fontId="3" fillId="2" borderId="30" xfId="0" applyFont="1" applyFill="1" applyBorder="1" applyAlignment="1" applyProtection="1">
      <alignment horizontal="center" vertical="center" wrapText="1"/>
      <protection locked="0"/>
    </xf>
    <xf numFmtId="0" fontId="3" fillId="2" borderId="31" xfId="0" applyFont="1" applyFill="1" applyBorder="1" applyAlignment="1" applyProtection="1">
      <alignment horizontal="center" vertical="center" wrapText="1"/>
      <protection locked="0"/>
    </xf>
    <xf numFmtId="0" fontId="12" fillId="0" borderId="15" xfId="0" applyFont="1" applyBorder="1" applyAlignment="1">
      <alignment horizontal="center" vertical="center" wrapText="1"/>
    </xf>
    <xf numFmtId="0" fontId="12" fillId="0" borderId="33" xfId="0" applyFont="1" applyBorder="1" applyAlignment="1">
      <alignment horizontal="center" vertical="center" wrapText="1"/>
    </xf>
    <xf numFmtId="0" fontId="46" fillId="2" borderId="16" xfId="0" applyFont="1" applyFill="1" applyBorder="1" applyAlignment="1">
      <alignment horizontal="center" vertical="center" wrapText="1"/>
    </xf>
    <xf numFmtId="0" fontId="46" fillId="2" borderId="16" xfId="0" applyFont="1" applyFill="1" applyBorder="1" applyAlignment="1" applyProtection="1">
      <alignment horizontal="center" vertical="center" wrapText="1"/>
      <protection locked="0"/>
    </xf>
    <xf numFmtId="0" fontId="46" fillId="2" borderId="5" xfId="0" applyFont="1" applyFill="1" applyBorder="1" applyAlignment="1" applyProtection="1">
      <alignment horizontal="left" vertical="center" wrapText="1"/>
      <protection locked="0"/>
    </xf>
    <xf numFmtId="0" fontId="46" fillId="2" borderId="10" xfId="0" applyFont="1" applyFill="1" applyBorder="1" applyAlignment="1">
      <alignment horizontal="center" vertical="center" wrapText="1"/>
    </xf>
    <xf numFmtId="0" fontId="46" fillId="2" borderId="10" xfId="0" applyFont="1" applyFill="1" applyBorder="1" applyAlignment="1" applyProtection="1">
      <alignment horizontal="center" vertical="center" wrapText="1"/>
      <protection locked="0"/>
    </xf>
    <xf numFmtId="0" fontId="46" fillId="2" borderId="6" xfId="0" applyFont="1" applyFill="1" applyBorder="1" applyAlignment="1" applyProtection="1">
      <alignment horizontal="left" vertical="center" wrapText="1"/>
      <protection locked="0"/>
    </xf>
    <xf numFmtId="0" fontId="46" fillId="2" borderId="25" xfId="0" applyFont="1" applyFill="1" applyBorder="1" applyAlignment="1">
      <alignment horizontal="center" vertical="center" wrapText="1"/>
    </xf>
    <xf numFmtId="0" fontId="46" fillId="2" borderId="25" xfId="0" applyFont="1" applyFill="1" applyBorder="1" applyAlignment="1" applyProtection="1">
      <alignment horizontal="center" vertical="center" wrapText="1"/>
      <protection locked="0"/>
    </xf>
    <xf numFmtId="0" fontId="46" fillId="2" borderId="11"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left" vertical="center" wrapText="1"/>
      <protection locked="0"/>
    </xf>
    <xf numFmtId="0" fontId="46" fillId="2" borderId="16" xfId="0" applyFont="1" applyFill="1" applyBorder="1" applyAlignment="1" applyProtection="1">
      <alignment horizontal="left" vertical="center" wrapText="1"/>
      <protection locked="0"/>
    </xf>
    <xf numFmtId="0" fontId="46" fillId="2" borderId="25" xfId="0" applyFont="1" applyFill="1" applyBorder="1" applyAlignment="1" applyProtection="1">
      <alignment horizontal="left" vertical="center" wrapText="1"/>
      <protection locked="0"/>
    </xf>
    <xf numFmtId="0" fontId="12" fillId="0" borderId="20" xfId="0" applyFont="1" applyBorder="1" applyAlignment="1">
      <alignment horizontal="center" vertical="top" wrapText="1"/>
    </xf>
    <xf numFmtId="0" fontId="12" fillId="0" borderId="21" xfId="0" applyFont="1" applyBorder="1" applyAlignment="1">
      <alignment horizontal="justify" vertical="top" wrapText="1"/>
    </xf>
    <xf numFmtId="0" fontId="13" fillId="0" borderId="30" xfId="0" applyFont="1" applyBorder="1" applyAlignment="1">
      <alignment horizontal="center" vertical="center"/>
    </xf>
    <xf numFmtId="0" fontId="13" fillId="0" borderId="46" xfId="0" applyFont="1" applyBorder="1" applyAlignment="1">
      <alignment horizontal="center" vertical="center" wrapText="1"/>
    </xf>
    <xf numFmtId="0" fontId="13" fillId="0" borderId="31"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vertical="center"/>
    </xf>
    <xf numFmtId="0" fontId="12" fillId="0" borderId="2" xfId="0" applyFont="1" applyBorder="1" applyAlignment="1">
      <alignment horizontal="center" vertical="top" wrapText="1"/>
    </xf>
    <xf numFmtId="0" fontId="12" fillId="0" borderId="12" xfId="0" applyFont="1" applyBorder="1" applyAlignment="1">
      <alignment horizontal="justify" vertical="top" wrapText="1"/>
    </xf>
    <xf numFmtId="0" fontId="13" fillId="0" borderId="13" xfId="0" applyFont="1" applyBorder="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xf>
    <xf numFmtId="0" fontId="13" fillId="0" borderId="12" xfId="0" applyFont="1" applyBorder="1" applyAlignment="1">
      <alignment horizontal="justify" vertical="top" wrapText="1"/>
    </xf>
    <xf numFmtId="0" fontId="13" fillId="2" borderId="2"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wrapText="1"/>
      <protection locked="0"/>
    </xf>
    <xf numFmtId="0" fontId="13" fillId="2" borderId="13" xfId="0" applyFont="1" applyFill="1" applyBorder="1" applyAlignment="1" applyProtection="1">
      <alignment horizontal="center" vertical="center" wrapText="1"/>
      <protection locked="0"/>
    </xf>
    <xf numFmtId="0" fontId="13" fillId="0" borderId="2" xfId="0" applyFont="1" applyBorder="1" applyAlignment="1">
      <alignment horizontal="center" vertical="top" wrapText="1"/>
    </xf>
    <xf numFmtId="0" fontId="13" fillId="0" borderId="17" xfId="0" applyFont="1" applyBorder="1" applyAlignment="1">
      <alignment horizontal="left" vertical="center" wrapText="1"/>
    </xf>
    <xf numFmtId="0" fontId="13" fillId="0" borderId="12" xfId="0" applyFont="1" applyBorder="1" applyAlignment="1">
      <alignment horizontal="left" vertical="top" wrapText="1"/>
    </xf>
    <xf numFmtId="0" fontId="13" fillId="0" borderId="12" xfId="0" applyFont="1" applyBorder="1" applyAlignment="1">
      <alignment vertical="top" wrapText="1"/>
    </xf>
    <xf numFmtId="0" fontId="13" fillId="0" borderId="28" xfId="0" applyFont="1" applyBorder="1" applyAlignment="1">
      <alignment horizontal="center" vertical="top" wrapText="1"/>
    </xf>
    <xf numFmtId="0" fontId="13" fillId="0" borderId="12" xfId="0" applyFont="1" applyBorder="1" applyAlignment="1">
      <alignment horizontal="left" vertical="center" wrapText="1"/>
    </xf>
    <xf numFmtId="0" fontId="13" fillId="0" borderId="29" xfId="0" applyFont="1" applyBorder="1" applyAlignment="1">
      <alignment horizontal="center" vertical="center"/>
    </xf>
    <xf numFmtId="0" fontId="13" fillId="0" borderId="18" xfId="0" applyFont="1" applyBorder="1" applyAlignment="1">
      <alignment horizontal="left" vertical="center" wrapText="1"/>
    </xf>
    <xf numFmtId="0" fontId="13" fillId="0" borderId="12" xfId="0" applyFont="1" applyBorder="1" applyAlignment="1">
      <alignment horizontal="center" vertical="center"/>
    </xf>
    <xf numFmtId="0" fontId="12" fillId="0" borderId="17" xfId="0" applyFont="1" applyBorder="1" applyAlignment="1">
      <alignment horizontal="left" vertical="center" wrapText="1"/>
    </xf>
    <xf numFmtId="0" fontId="13" fillId="0" borderId="19" xfId="0" applyFont="1" applyBorder="1" applyAlignment="1">
      <alignment vertical="top" wrapText="1"/>
    </xf>
    <xf numFmtId="0" fontId="12" fillId="0" borderId="23" xfId="0" applyFont="1" applyBorder="1" applyAlignment="1">
      <alignment horizontal="justify" vertical="top" wrapText="1"/>
    </xf>
    <xf numFmtId="0" fontId="13" fillId="0" borderId="23" xfId="0" applyFont="1" applyBorder="1" applyAlignment="1">
      <alignment horizontal="center" vertical="top" wrapText="1"/>
    </xf>
    <xf numFmtId="0" fontId="13" fillId="0" borderId="15" xfId="0" applyFont="1" applyBorder="1" applyAlignment="1">
      <alignment horizontal="center" vertical="center"/>
    </xf>
    <xf numFmtId="0" fontId="13" fillId="2" borderId="14" xfId="0" applyFont="1" applyFill="1" applyBorder="1" applyAlignment="1" applyProtection="1">
      <alignment horizontal="center" vertical="center"/>
      <protection locked="0"/>
    </xf>
    <xf numFmtId="0" fontId="13" fillId="2" borderId="32" xfId="0" applyFont="1" applyFill="1" applyBorder="1" applyAlignment="1" applyProtection="1">
      <alignment horizontal="center" vertical="center" wrapText="1"/>
      <protection locked="0"/>
    </xf>
    <xf numFmtId="0" fontId="13" fillId="2" borderId="15" xfId="0" applyFont="1" applyFill="1" applyBorder="1" applyAlignment="1" applyProtection="1">
      <alignment horizontal="center" vertical="center" wrapText="1"/>
      <protection locked="0"/>
    </xf>
    <xf numFmtId="0" fontId="4" fillId="0" borderId="30" xfId="0" applyFont="1" applyBorder="1" applyAlignment="1">
      <alignment horizontal="center"/>
    </xf>
    <xf numFmtId="0" fontId="4" fillId="0" borderId="46" xfId="0" applyFont="1" applyBorder="1" applyAlignment="1">
      <alignment horizontal="left"/>
    </xf>
    <xf numFmtId="0" fontId="4" fillId="2" borderId="49" xfId="0" applyFont="1" applyFill="1" applyBorder="1" applyAlignment="1" applyProtection="1">
      <alignment horizontal="left" vertical="center" wrapText="1"/>
      <protection locked="0"/>
    </xf>
    <xf numFmtId="0" fontId="4" fillId="0" borderId="53" xfId="0" applyFont="1" applyBorder="1" applyAlignment="1">
      <alignment horizontal="center"/>
    </xf>
    <xf numFmtId="0" fontId="47" fillId="4" borderId="0" xfId="0" applyFont="1" applyFill="1"/>
    <xf numFmtId="0" fontId="48" fillId="5" borderId="12" xfId="0" applyFont="1" applyFill="1" applyBorder="1" applyAlignment="1">
      <alignment horizontal="center" vertical="center" wrapText="1"/>
    </xf>
    <xf numFmtId="0" fontId="48" fillId="5" borderId="12" xfId="0" applyFont="1" applyFill="1" applyBorder="1" applyAlignment="1">
      <alignment vertical="center" wrapText="1"/>
    </xf>
    <xf numFmtId="0" fontId="0" fillId="4" borderId="0" xfId="0" applyFill="1"/>
    <xf numFmtId="0" fontId="47" fillId="0" borderId="0" xfId="0" applyFont="1"/>
    <xf numFmtId="0" fontId="2" fillId="0" borderId="32" xfId="0" applyFont="1" applyBorder="1" applyAlignment="1">
      <alignment horizontal="center" vertical="center" wrapText="1"/>
    </xf>
    <xf numFmtId="165" fontId="13" fillId="0" borderId="52" xfId="0" applyNumberFormat="1" applyFont="1" applyBorder="1" applyAlignment="1">
      <alignment horizontal="center" vertical="center" wrapText="1"/>
    </xf>
    <xf numFmtId="0" fontId="49" fillId="4" borderId="19" xfId="0" applyFont="1" applyFill="1" applyBorder="1" applyAlignment="1">
      <alignment vertical="center" wrapText="1"/>
    </xf>
    <xf numFmtId="0" fontId="50" fillId="5" borderId="12" xfId="0" applyFont="1" applyFill="1" applyBorder="1" applyAlignment="1">
      <alignment horizontal="center" vertical="center" wrapText="1"/>
    </xf>
    <xf numFmtId="0" fontId="51" fillId="5" borderId="12" xfId="0" applyFont="1" applyFill="1" applyBorder="1" applyAlignment="1">
      <alignment vertical="center" wrapText="1"/>
    </xf>
    <xf numFmtId="0" fontId="49" fillId="4" borderId="17" xfId="0" applyFont="1" applyFill="1" applyBorder="1" applyAlignment="1">
      <alignment vertical="center" wrapText="1"/>
    </xf>
    <xf numFmtId="0" fontId="50" fillId="5" borderId="54" xfId="0" applyFont="1" applyFill="1" applyBorder="1" applyAlignment="1">
      <alignment horizontal="center" vertical="center" wrapText="1"/>
    </xf>
    <xf numFmtId="0" fontId="50" fillId="5" borderId="37" xfId="0" applyFont="1" applyFill="1" applyBorder="1" applyAlignment="1">
      <alignment vertical="center" wrapText="1"/>
    </xf>
    <xf numFmtId="0" fontId="51" fillId="4" borderId="0" xfId="0" applyFont="1" applyFill="1" applyAlignment="1">
      <alignment horizontal="center"/>
    </xf>
    <xf numFmtId="2" fontId="0" fillId="4" borderId="0" xfId="0" applyNumberFormat="1" applyFill="1" applyAlignment="1">
      <alignment wrapText="1"/>
    </xf>
    <xf numFmtId="0" fontId="0" fillId="4" borderId="0" xfId="0" applyFill="1" applyAlignment="1">
      <alignment wrapText="1"/>
    </xf>
    <xf numFmtId="0" fontId="51" fillId="0" borderId="0" xfId="0" applyFont="1" applyAlignment="1">
      <alignment horizontal="center"/>
    </xf>
    <xf numFmtId="0" fontId="52" fillId="0" borderId="0" xfId="0" applyFont="1"/>
    <xf numFmtId="0" fontId="52" fillId="0" borderId="12" xfId="0" applyFont="1" applyBorder="1" applyAlignment="1">
      <alignment horizontal="center" vertical="center"/>
    </xf>
    <xf numFmtId="0" fontId="52" fillId="2" borderId="49" xfId="0" applyFont="1" applyFill="1" applyBorder="1" applyAlignment="1" applyProtection="1">
      <alignment horizontal="center" vertical="center" wrapText="1"/>
      <protection locked="0"/>
    </xf>
    <xf numFmtId="0" fontId="52" fillId="2" borderId="55" xfId="0" applyFont="1" applyFill="1" applyBorder="1" applyAlignment="1" applyProtection="1">
      <alignment horizontal="left" vertical="center" wrapText="1"/>
      <protection locked="0"/>
    </xf>
    <xf numFmtId="0" fontId="46" fillId="2" borderId="11" xfId="0" applyFont="1" applyFill="1" applyBorder="1" applyAlignment="1">
      <alignment horizontal="center" vertical="center" wrapText="1"/>
    </xf>
    <xf numFmtId="0" fontId="52" fillId="2" borderId="56" xfId="0" applyFont="1" applyFill="1" applyBorder="1" applyAlignment="1" applyProtection="1">
      <alignment horizontal="center" vertical="center" wrapText="1"/>
      <protection locked="0"/>
    </xf>
    <xf numFmtId="0" fontId="52" fillId="2" borderId="57" xfId="0" applyFont="1" applyFill="1" applyBorder="1" applyAlignment="1" applyProtection="1">
      <alignment horizontal="left" vertical="center" wrapText="1"/>
      <protection locked="0"/>
    </xf>
    <xf numFmtId="0" fontId="52" fillId="0" borderId="0" xfId="0" applyFont="1" applyAlignment="1">
      <alignment wrapText="1"/>
    </xf>
    <xf numFmtId="0" fontId="51" fillId="0" borderId="0" xfId="0" applyFont="1" applyAlignment="1">
      <alignment horizontal="center" vertical="center" wrapText="1"/>
    </xf>
    <xf numFmtId="0" fontId="13" fillId="2" borderId="2" xfId="0" applyFont="1" applyFill="1" applyBorder="1" applyAlignment="1" applyProtection="1">
      <alignment horizontal="left" vertical="center"/>
      <protection locked="0"/>
    </xf>
    <xf numFmtId="0" fontId="39" fillId="5" borderId="12" xfId="2" applyFont="1" applyFill="1" applyBorder="1" applyAlignment="1" applyProtection="1">
      <alignment horizontal="center" vertical="center" wrapText="1"/>
    </xf>
    <xf numFmtId="0" fontId="51" fillId="0" borderId="2" xfId="0" applyFont="1" applyBorder="1" applyAlignment="1">
      <alignment horizontal="center" vertical="center" wrapText="1"/>
    </xf>
    <xf numFmtId="0" fontId="51" fillId="0" borderId="13" xfId="0" applyFont="1" applyBorder="1" applyAlignment="1">
      <alignment vertical="center" wrapText="1"/>
    </xf>
    <xf numFmtId="0" fontId="14" fillId="0" borderId="13" xfId="0" applyFont="1" applyBorder="1" applyAlignment="1">
      <alignment vertical="center" wrapText="1"/>
    </xf>
    <xf numFmtId="0" fontId="51" fillId="0" borderId="28" xfId="0" applyFont="1" applyBorder="1" applyAlignment="1">
      <alignment horizontal="center" vertical="center" wrapText="1"/>
    </xf>
    <xf numFmtId="0" fontId="14" fillId="0" borderId="29" xfId="0" applyFont="1" applyBorder="1" applyAlignment="1">
      <alignment vertical="center" wrapText="1"/>
    </xf>
    <xf numFmtId="0" fontId="51" fillId="0" borderId="14" xfId="0" applyFont="1" applyBorder="1" applyAlignment="1">
      <alignment horizontal="center" vertical="center" wrapText="1"/>
    </xf>
    <xf numFmtId="0" fontId="51" fillId="0" borderId="15" xfId="0" applyFont="1" applyBorder="1" applyAlignment="1">
      <alignment vertical="center" wrapText="1"/>
    </xf>
    <xf numFmtId="0" fontId="6" fillId="0" borderId="12" xfId="2" applyBorder="1" applyAlignment="1" applyProtection="1">
      <alignment horizontal="center" vertical="top" wrapText="1"/>
    </xf>
    <xf numFmtId="0" fontId="6" fillId="0" borderId="12" xfId="2" applyFill="1" applyBorder="1" applyAlignment="1" applyProtection="1">
      <alignment horizontal="center" wrapText="1"/>
    </xf>
    <xf numFmtId="0" fontId="6" fillId="0" borderId="12" xfId="2" applyBorder="1" applyAlignment="1" applyProtection="1">
      <alignment horizontal="center" vertical="center" wrapText="1"/>
    </xf>
    <xf numFmtId="0" fontId="13" fillId="0" borderId="12" xfId="0" applyFont="1" applyBorder="1" applyAlignment="1">
      <alignment horizontal="center" vertical="center" wrapText="1"/>
    </xf>
    <xf numFmtId="9" fontId="2" fillId="0" borderId="0" xfId="0" applyNumberFormat="1" applyFont="1" applyAlignment="1">
      <alignment horizontal="center"/>
    </xf>
    <xf numFmtId="0" fontId="8" fillId="0" borderId="0" xfId="0" applyFont="1" applyAlignment="1">
      <alignment horizontal="center"/>
    </xf>
    <xf numFmtId="0" fontId="12" fillId="0" borderId="12" xfId="0" applyFont="1" applyBorder="1" applyAlignment="1">
      <alignment horizontal="center" vertical="center" wrapText="1"/>
    </xf>
    <xf numFmtId="9" fontId="8" fillId="0" borderId="12" xfId="3" applyFont="1" applyBorder="1" applyAlignment="1">
      <alignment horizontal="center"/>
    </xf>
    <xf numFmtId="9" fontId="8" fillId="0" borderId="12" xfId="0" applyNumberFormat="1" applyFont="1" applyBorder="1" applyAlignment="1">
      <alignment horizontal="center"/>
    </xf>
    <xf numFmtId="0" fontId="13" fillId="0" borderId="13" xfId="0" applyFont="1" applyBorder="1" applyAlignment="1">
      <alignment horizontal="center" vertical="center" wrapText="1"/>
    </xf>
    <xf numFmtId="0" fontId="13" fillId="0" borderId="28" xfId="0" applyFont="1" applyBorder="1" applyAlignment="1">
      <alignment horizontal="center" vertical="center" wrapText="1"/>
    </xf>
    <xf numFmtId="0" fontId="12" fillId="0" borderId="14" xfId="0" applyFont="1" applyBorder="1" applyAlignment="1">
      <alignment horizontal="center" vertical="top" wrapText="1"/>
    </xf>
    <xf numFmtId="0" fontId="13" fillId="0" borderId="40" xfId="0" applyFont="1" applyBorder="1" applyAlignment="1">
      <alignment horizontal="center" vertical="center"/>
    </xf>
    <xf numFmtId="0" fontId="13" fillId="0" borderId="38" xfId="0" applyFont="1" applyBorder="1" applyAlignment="1">
      <alignment horizontal="center" vertical="center"/>
    </xf>
    <xf numFmtId="0" fontId="13" fillId="0" borderId="58" xfId="0" applyFont="1" applyBorder="1" applyAlignment="1">
      <alignment horizontal="center" vertical="center"/>
    </xf>
    <xf numFmtId="0" fontId="53" fillId="0" borderId="38" xfId="0" applyFont="1" applyBorder="1" applyAlignment="1">
      <alignment horizontal="center" vertical="center"/>
    </xf>
    <xf numFmtId="0" fontId="13" fillId="0" borderId="39" xfId="0" applyFont="1" applyBorder="1" applyAlignment="1">
      <alignment horizontal="center" vertical="center"/>
    </xf>
    <xf numFmtId="0" fontId="13" fillId="0" borderId="22" xfId="0" applyFont="1" applyBorder="1" applyAlignment="1">
      <alignment horizontal="center" vertical="top" wrapText="1"/>
    </xf>
    <xf numFmtId="0" fontId="13" fillId="0" borderId="13" xfId="0" applyFont="1" applyBorder="1" applyAlignment="1">
      <alignment horizontal="center" vertical="top" wrapText="1"/>
    </xf>
    <xf numFmtId="0" fontId="6" fillId="0" borderId="13" xfId="2" applyBorder="1" applyAlignment="1" applyProtection="1">
      <alignment horizontal="center" vertical="top" wrapText="1"/>
    </xf>
    <xf numFmtId="0" fontId="13" fillId="0" borderId="59" xfId="0" applyFont="1" applyBorder="1" applyAlignment="1">
      <alignment horizontal="center" vertical="center"/>
    </xf>
    <xf numFmtId="0" fontId="6" fillId="0" borderId="13" xfId="2" applyFill="1" applyBorder="1" applyAlignment="1" applyProtection="1">
      <alignment horizontal="center" wrapText="1"/>
    </xf>
    <xf numFmtId="0" fontId="13" fillId="0" borderId="31" xfId="0" applyFont="1" applyBorder="1" applyAlignment="1">
      <alignment vertical="top" wrapText="1"/>
    </xf>
    <xf numFmtId="0" fontId="53" fillId="0" borderId="13" xfId="0" applyFont="1" applyBorder="1" applyAlignment="1">
      <alignment horizontal="center" vertical="top" wrapText="1"/>
    </xf>
    <xf numFmtId="0" fontId="6" fillId="0" borderId="13" xfId="2" applyBorder="1" applyAlignment="1" applyProtection="1">
      <alignment horizontal="center" vertical="center" wrapText="1"/>
    </xf>
    <xf numFmtId="0" fontId="13" fillId="0" borderId="15" xfId="0" applyFont="1" applyBorder="1" applyAlignment="1">
      <alignment horizontal="center" vertical="top" wrapText="1"/>
    </xf>
    <xf numFmtId="0" fontId="3" fillId="0" borderId="46" xfId="0" applyFont="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pplyProtection="1">
      <alignment horizontal="center" vertical="center" wrapText="1"/>
      <protection locked="0"/>
    </xf>
    <xf numFmtId="0" fontId="3" fillId="2" borderId="32" xfId="0" applyFont="1" applyFill="1" applyBorder="1" applyAlignment="1" applyProtection="1">
      <alignment horizontal="center" vertical="center" wrapText="1"/>
      <protection locked="0"/>
    </xf>
    <xf numFmtId="0" fontId="13" fillId="6" borderId="2" xfId="0" applyFont="1" applyFill="1" applyBorder="1" applyAlignment="1">
      <alignment horizontal="center" vertical="center"/>
    </xf>
    <xf numFmtId="0" fontId="13" fillId="6" borderId="13" xfId="0" applyFont="1" applyFill="1" applyBorder="1" applyAlignment="1">
      <alignment horizontal="center" vertical="center"/>
    </xf>
    <xf numFmtId="0" fontId="13" fillId="7" borderId="2" xfId="0" applyFont="1" applyFill="1" applyBorder="1" applyAlignment="1">
      <alignment horizontal="center" vertical="center"/>
    </xf>
    <xf numFmtId="0" fontId="13" fillId="7" borderId="1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3" xfId="0" applyFont="1" applyFill="1" applyBorder="1" applyAlignment="1">
      <alignment horizontal="center" vertical="center"/>
    </xf>
    <xf numFmtId="0" fontId="13" fillId="9" borderId="2" xfId="0" applyFont="1" applyFill="1" applyBorder="1" applyAlignment="1">
      <alignment horizontal="center" vertical="center"/>
    </xf>
    <xf numFmtId="0" fontId="13" fillId="9" borderId="13" xfId="0" applyFont="1" applyFill="1" applyBorder="1" applyAlignment="1">
      <alignment horizontal="center" vertical="center"/>
    </xf>
    <xf numFmtId="0" fontId="13" fillId="10" borderId="2" xfId="0" applyFont="1" applyFill="1" applyBorder="1" applyAlignment="1">
      <alignment horizontal="center" vertical="center"/>
    </xf>
    <xf numFmtId="0" fontId="13" fillId="10" borderId="13" xfId="0" applyFont="1" applyFill="1" applyBorder="1" applyAlignment="1">
      <alignment horizontal="center" vertical="center"/>
    </xf>
    <xf numFmtId="0" fontId="13" fillId="11" borderId="2" xfId="0" applyFont="1" applyFill="1" applyBorder="1" applyAlignment="1">
      <alignment horizontal="center" vertical="center"/>
    </xf>
    <xf numFmtId="0" fontId="13" fillId="11" borderId="13" xfId="0" applyFont="1" applyFill="1" applyBorder="1" applyAlignment="1">
      <alignment horizontal="center" vertical="center"/>
    </xf>
    <xf numFmtId="0" fontId="13" fillId="11" borderId="14" xfId="0" applyFont="1" applyFill="1" applyBorder="1" applyAlignment="1">
      <alignment horizontal="center" vertical="center"/>
    </xf>
    <xf numFmtId="0" fontId="13" fillId="11" borderId="15" xfId="0" applyFont="1" applyFill="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3" fillId="0" borderId="46" xfId="0" applyFont="1" applyBorder="1" applyAlignment="1">
      <alignment horizontal="center" vertical="center"/>
    </xf>
    <xf numFmtId="0" fontId="13" fillId="0" borderId="1" xfId="0" applyFont="1" applyBorder="1" applyAlignment="1">
      <alignment horizontal="center" vertical="center"/>
    </xf>
    <xf numFmtId="0" fontId="8" fillId="0" borderId="0" xfId="0" applyFont="1" applyAlignment="1">
      <alignment horizontal="left" vertical="center" wrapText="1"/>
    </xf>
    <xf numFmtId="0" fontId="10" fillId="0" borderId="0" xfId="0" applyFont="1" applyAlignment="1">
      <alignment horizontal="center" wrapText="1"/>
    </xf>
    <xf numFmtId="0" fontId="10" fillId="0" borderId="0" xfId="0" applyFont="1" applyAlignment="1">
      <alignment wrapText="1"/>
    </xf>
    <xf numFmtId="0" fontId="2" fillId="0" borderId="35" xfId="0" applyFont="1" applyBorder="1" applyAlignment="1">
      <alignment horizontal="center" wrapText="1"/>
    </xf>
    <xf numFmtId="0" fontId="2" fillId="0" borderId="43" xfId="0" applyFont="1" applyBorder="1" applyAlignment="1">
      <alignment wrapText="1"/>
    </xf>
    <xf numFmtId="0" fontId="2" fillId="0" borderId="20" xfId="0" applyFont="1" applyBorder="1" applyAlignment="1">
      <alignment horizontal="center" wrapText="1"/>
    </xf>
    <xf numFmtId="0" fontId="0" fillId="0" borderId="3" xfId="0" applyBorder="1" applyAlignment="1">
      <alignment wrapText="1"/>
    </xf>
    <xf numFmtId="0" fontId="2" fillId="0" borderId="2" xfId="0" applyFont="1" applyBorder="1" applyAlignment="1">
      <alignment horizontal="center" wrapText="1"/>
    </xf>
    <xf numFmtId="0" fontId="0" fillId="0" borderId="1" xfId="0" applyBorder="1" applyAlignment="1">
      <alignment wrapText="1"/>
    </xf>
    <xf numFmtId="0" fontId="2" fillId="0" borderId="14" xfId="0" applyFont="1" applyBorder="1" applyAlignment="1">
      <alignment horizontal="center" wrapText="1"/>
    </xf>
    <xf numFmtId="0" fontId="0" fillId="0" borderId="32" xfId="0" applyBorder="1" applyAlignment="1">
      <alignment wrapText="1"/>
    </xf>
    <xf numFmtId="0" fontId="2" fillId="0" borderId="0" xfId="0" applyFont="1" applyAlignment="1">
      <alignment horizontal="center" wrapText="1"/>
    </xf>
    <xf numFmtId="0" fontId="2" fillId="0" borderId="44" xfId="0" applyFont="1" applyBorder="1" applyAlignment="1">
      <alignment horizontal="center" wrapText="1"/>
    </xf>
    <xf numFmtId="0" fontId="2" fillId="0" borderId="53" xfId="0" applyFont="1" applyBorder="1" applyAlignment="1">
      <alignment horizontal="center" wrapText="1"/>
    </xf>
    <xf numFmtId="0" fontId="8" fillId="0" borderId="60" xfId="0" applyFont="1" applyBorder="1" applyAlignment="1">
      <alignment wrapText="1"/>
    </xf>
    <xf numFmtId="0" fontId="2" fillId="0" borderId="42" xfId="0" applyFont="1" applyBorder="1" applyAlignment="1">
      <alignment wrapText="1"/>
    </xf>
    <xf numFmtId="0" fontId="10" fillId="0" borderId="61" xfId="0" applyFont="1" applyBorder="1" applyAlignment="1">
      <alignment horizontal="center"/>
    </xf>
    <xf numFmtId="0" fontId="6" fillId="0" borderId="62" xfId="2" applyBorder="1" applyAlignment="1" applyProtection="1">
      <alignment horizontal="center" vertical="center"/>
    </xf>
    <xf numFmtId="0" fontId="13" fillId="6" borderId="12" xfId="0" applyFont="1" applyFill="1" applyBorder="1" applyAlignment="1">
      <alignment horizontal="center" vertical="center"/>
    </xf>
    <xf numFmtId="0" fontId="13" fillId="12" borderId="12" xfId="0" applyFont="1" applyFill="1" applyBorder="1" applyAlignment="1">
      <alignment horizontal="center" vertical="center"/>
    </xf>
    <xf numFmtId="0" fontId="13" fillId="8" borderId="12" xfId="0" applyFont="1" applyFill="1" applyBorder="1" applyAlignment="1">
      <alignment horizontal="center" vertical="center"/>
    </xf>
    <xf numFmtId="0" fontId="13" fillId="10" borderId="12" xfId="0" applyFont="1" applyFill="1" applyBorder="1" applyAlignment="1">
      <alignment horizontal="center" vertical="center"/>
    </xf>
    <xf numFmtId="0" fontId="13" fillId="11" borderId="12" xfId="0" applyFont="1" applyFill="1" applyBorder="1" applyAlignment="1">
      <alignment horizontal="center" vertical="center"/>
    </xf>
    <xf numFmtId="0" fontId="13" fillId="5" borderId="12" xfId="0" applyFont="1" applyFill="1" applyBorder="1" applyAlignment="1">
      <alignment horizontal="center" vertical="center"/>
    </xf>
    <xf numFmtId="0" fontId="13" fillId="6" borderId="12" xfId="0" applyFont="1" applyFill="1" applyBorder="1" applyAlignment="1">
      <alignment horizontal="left" vertical="center"/>
    </xf>
    <xf numFmtId="0" fontId="13" fillId="12" borderId="12" xfId="0" applyFont="1" applyFill="1" applyBorder="1" applyAlignment="1">
      <alignment horizontal="left" vertical="center"/>
    </xf>
    <xf numFmtId="0" fontId="13" fillId="8" borderId="12" xfId="0" applyFont="1" applyFill="1" applyBorder="1" applyAlignment="1">
      <alignment horizontal="left" vertical="center"/>
    </xf>
    <xf numFmtId="0" fontId="13" fillId="10" borderId="12" xfId="0" applyFont="1" applyFill="1" applyBorder="1" applyAlignment="1">
      <alignment horizontal="left" vertical="center"/>
    </xf>
    <xf numFmtId="0" fontId="13" fillId="11" borderId="12" xfId="0" applyFont="1" applyFill="1" applyBorder="1" applyAlignment="1">
      <alignment horizontal="left" vertical="center"/>
    </xf>
    <xf numFmtId="0" fontId="13" fillId="5" borderId="12" xfId="0" applyFont="1" applyFill="1" applyBorder="1" applyAlignment="1">
      <alignment horizontal="left" vertical="center"/>
    </xf>
    <xf numFmtId="0" fontId="13" fillId="6" borderId="1" xfId="0" applyFont="1" applyFill="1" applyBorder="1" applyAlignment="1">
      <alignment horizontal="center" vertical="center"/>
    </xf>
    <xf numFmtId="0" fontId="13" fillId="7" borderId="1" xfId="0" applyFont="1" applyFill="1" applyBorder="1" applyAlignment="1">
      <alignment horizontal="center" vertical="center"/>
    </xf>
    <xf numFmtId="0" fontId="13" fillId="8" borderId="1" xfId="0" applyFont="1" applyFill="1" applyBorder="1" applyAlignment="1">
      <alignment horizontal="center" vertical="center"/>
    </xf>
    <xf numFmtId="0" fontId="13" fillId="9" borderId="1" xfId="0" applyFont="1" applyFill="1" applyBorder="1" applyAlignment="1">
      <alignment horizontal="center" vertical="center"/>
    </xf>
    <xf numFmtId="0" fontId="13" fillId="10" borderId="1" xfId="0" applyFont="1" applyFill="1" applyBorder="1" applyAlignment="1">
      <alignment horizontal="center" vertical="center"/>
    </xf>
    <xf numFmtId="0" fontId="13" fillId="11" borderId="1" xfId="0" applyFont="1" applyFill="1" applyBorder="1" applyAlignment="1">
      <alignment horizontal="center" vertical="center"/>
    </xf>
    <xf numFmtId="0" fontId="13" fillId="11" borderId="32" xfId="0" applyFont="1" applyFill="1" applyBorder="1" applyAlignment="1">
      <alignment horizontal="center" vertical="center"/>
    </xf>
    <xf numFmtId="0" fontId="2" fillId="0" borderId="3" xfId="0" applyFont="1" applyBorder="1" applyAlignment="1">
      <alignment horizontal="center" vertical="center"/>
    </xf>
    <xf numFmtId="0" fontId="2" fillId="0" borderId="32" xfId="0" applyFont="1" applyBorder="1" applyAlignment="1">
      <alignment horizontal="center" vertical="center"/>
    </xf>
    <xf numFmtId="0" fontId="40" fillId="0" borderId="0" xfId="0" applyFont="1" applyAlignment="1">
      <alignment horizontal="left" vertical="center"/>
    </xf>
    <xf numFmtId="0" fontId="40" fillId="0" borderId="0" xfId="0" applyFont="1"/>
    <xf numFmtId="0" fontId="2" fillId="0" borderId="0" xfId="0" applyFont="1" applyAlignment="1">
      <alignment horizontal="left" vertical="center"/>
    </xf>
    <xf numFmtId="0" fontId="2" fillId="0" borderId="12" xfId="0" applyFont="1" applyBorder="1" applyAlignment="1">
      <alignment horizontal="center" vertical="center" wrapText="1"/>
    </xf>
    <xf numFmtId="0" fontId="56" fillId="0" borderId="12" xfId="0" applyFont="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2" borderId="12" xfId="0" applyFont="1" applyFill="1" applyBorder="1" applyAlignment="1" applyProtection="1">
      <alignment horizontal="left" vertical="center" wrapText="1"/>
      <protection locked="0"/>
    </xf>
    <xf numFmtId="0" fontId="13" fillId="14" borderId="12" xfId="0" applyFont="1" applyFill="1" applyBorder="1" applyAlignment="1" applyProtection="1">
      <alignment horizontal="center" vertical="center" wrapText="1"/>
      <protection locked="0"/>
    </xf>
    <xf numFmtId="0" fontId="3" fillId="2" borderId="20" xfId="0" applyFont="1" applyFill="1" applyBorder="1" applyAlignment="1" applyProtection="1">
      <alignment horizontal="center"/>
      <protection locked="0"/>
    </xf>
    <xf numFmtId="0" fontId="3" fillId="2" borderId="22" xfId="0" applyFont="1" applyFill="1" applyBorder="1" applyAlignment="1" applyProtection="1">
      <alignment horizontal="center"/>
      <protection locked="0"/>
    </xf>
    <xf numFmtId="0" fontId="3" fillId="2" borderId="6" xfId="0" applyFont="1" applyFill="1" applyBorder="1" applyAlignment="1" applyProtection="1">
      <alignment horizontal="left" vertical="center" wrapText="1"/>
      <protection locked="0"/>
    </xf>
    <xf numFmtId="0" fontId="3" fillId="2" borderId="38" xfId="0" applyFont="1" applyFill="1" applyBorder="1" applyAlignment="1" applyProtection="1">
      <alignment horizontal="left" vertical="center" wrapText="1"/>
      <protection locked="0"/>
    </xf>
    <xf numFmtId="0" fontId="3" fillId="0" borderId="21" xfId="0" applyFont="1" applyBorder="1" applyAlignment="1">
      <alignment horizontal="center" vertical="top" wrapText="1"/>
    </xf>
    <xf numFmtId="0" fontId="3" fillId="0" borderId="22" xfId="0" applyFont="1" applyBorder="1" applyAlignment="1">
      <alignment horizontal="center" vertical="center"/>
    </xf>
    <xf numFmtId="0" fontId="3" fillId="0" borderId="12" xfId="0" applyFont="1" applyBorder="1" applyAlignment="1">
      <alignment horizontal="center" vertical="top" wrapText="1"/>
    </xf>
    <xf numFmtId="0" fontId="3" fillId="0" borderId="12" xfId="0" applyFont="1" applyBorder="1" applyAlignment="1">
      <alignment horizontal="justify" vertical="top" wrapText="1"/>
    </xf>
    <xf numFmtId="0" fontId="3" fillId="0" borderId="2" xfId="0" applyFont="1" applyBorder="1" applyAlignment="1">
      <alignment horizontal="center" vertical="top" wrapText="1"/>
    </xf>
    <xf numFmtId="0" fontId="3" fillId="0" borderId="17" xfId="0" applyFont="1" applyBorder="1" applyAlignment="1">
      <alignment horizontal="center" vertical="center" wrapText="1"/>
    </xf>
    <xf numFmtId="0" fontId="3" fillId="0" borderId="17" xfId="0" applyFont="1" applyBorder="1" applyAlignment="1">
      <alignment horizontal="left" vertical="center" wrapText="1"/>
    </xf>
    <xf numFmtId="0" fontId="3" fillId="0" borderId="12" xfId="0" applyFont="1" applyBorder="1" applyAlignment="1">
      <alignment horizontal="left" vertical="top" wrapText="1"/>
    </xf>
    <xf numFmtId="0" fontId="3" fillId="0" borderId="28" xfId="0" applyFont="1" applyBorder="1" applyAlignment="1">
      <alignment horizontal="center" vertical="top" wrapText="1"/>
    </xf>
    <xf numFmtId="0" fontId="3" fillId="0" borderId="12" xfId="0" applyFont="1" applyBorder="1" applyAlignment="1">
      <alignment horizontal="left" vertical="center" wrapText="1"/>
    </xf>
    <xf numFmtId="0" fontId="3" fillId="0" borderId="29" xfId="0" applyFont="1" applyBorder="1" applyAlignment="1">
      <alignment horizontal="center" vertical="center"/>
    </xf>
    <xf numFmtId="0" fontId="3" fillId="0" borderId="18" xfId="0" applyFont="1" applyBorder="1" applyAlignment="1">
      <alignment horizontal="left" vertical="center" wrapText="1"/>
    </xf>
    <xf numFmtId="0" fontId="3" fillId="0" borderId="19" xfId="0" applyFont="1" applyBorder="1" applyAlignment="1">
      <alignment vertical="top" wrapText="1"/>
    </xf>
    <xf numFmtId="0" fontId="3" fillId="0" borderId="23" xfId="0" applyFont="1" applyBorder="1" applyAlignment="1">
      <alignment horizontal="center" vertical="top" wrapText="1"/>
    </xf>
    <xf numFmtId="0" fontId="3" fillId="0" borderId="15" xfId="0" applyFont="1" applyBorder="1" applyAlignment="1">
      <alignment horizontal="center" vertical="center"/>
    </xf>
    <xf numFmtId="0" fontId="3" fillId="0" borderId="24" xfId="0" applyFont="1" applyBorder="1" applyAlignment="1">
      <alignment horizontal="center" vertical="center"/>
    </xf>
    <xf numFmtId="0" fontId="3" fillId="0" borderId="10" xfId="0" applyFont="1" applyBorder="1" applyAlignment="1">
      <alignment horizontal="center" vertical="center"/>
    </xf>
    <xf numFmtId="0" fontId="3" fillId="2" borderId="2" xfId="0" applyFont="1" applyFill="1" applyBorder="1" applyAlignment="1" applyProtection="1">
      <alignment horizontal="center"/>
      <protection locked="0"/>
    </xf>
    <xf numFmtId="0" fontId="3" fillId="2" borderId="13" xfId="0" applyFont="1" applyFill="1" applyBorder="1" applyAlignment="1" applyProtection="1">
      <alignment horizontal="center"/>
      <protection locked="0"/>
    </xf>
    <xf numFmtId="0" fontId="3" fillId="0" borderId="16" xfId="0" applyFont="1" applyBorder="1" applyAlignment="1">
      <alignment horizontal="center" vertical="center"/>
    </xf>
    <xf numFmtId="0" fontId="3" fillId="2" borderId="7" xfId="0" applyFont="1" applyFill="1" applyBorder="1" applyAlignment="1" applyProtection="1">
      <alignment horizontal="left" vertical="center" wrapText="1"/>
      <protection locked="0"/>
    </xf>
    <xf numFmtId="0" fontId="3" fillId="2" borderId="39" xfId="0" applyFont="1" applyFill="1" applyBorder="1" applyAlignment="1" applyProtection="1">
      <alignment horizontal="left" vertical="center" wrapText="1"/>
      <protection locked="0"/>
    </xf>
    <xf numFmtId="0" fontId="3" fillId="0" borderId="25" xfId="0" applyFont="1" applyBorder="1" applyAlignment="1">
      <alignment horizontal="center" vertical="center"/>
    </xf>
    <xf numFmtId="0" fontId="3" fillId="2" borderId="14" xfId="0" applyFont="1" applyFill="1" applyBorder="1" applyAlignment="1" applyProtection="1">
      <alignment horizontal="center"/>
      <protection locked="0"/>
    </xf>
    <xf numFmtId="0" fontId="3" fillId="2" borderId="15" xfId="0" applyFont="1" applyFill="1" applyBorder="1" applyAlignment="1" applyProtection="1">
      <alignment horizontal="center"/>
      <protection locked="0"/>
    </xf>
    <xf numFmtId="0" fontId="3" fillId="0" borderId="6" xfId="0" applyFont="1" applyBorder="1" applyAlignment="1">
      <alignment horizontal="left" vertical="center"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54" fillId="5" borderId="12" xfId="0" applyFont="1" applyFill="1" applyBorder="1" applyAlignment="1">
      <alignment horizontal="center"/>
    </xf>
    <xf numFmtId="0" fontId="54" fillId="5" borderId="1" xfId="0" applyFont="1" applyFill="1" applyBorder="1" applyAlignment="1">
      <alignment horizontal="right"/>
    </xf>
    <xf numFmtId="0" fontId="54" fillId="5" borderId="47" xfId="0" applyFont="1" applyFill="1" applyBorder="1" applyAlignment="1">
      <alignment horizontal="right"/>
    </xf>
    <xf numFmtId="0" fontId="48" fillId="5" borderId="12" xfId="0" applyFont="1" applyFill="1" applyBorder="1" applyAlignment="1">
      <alignment horizontal="left" vertical="center" wrapText="1"/>
    </xf>
    <xf numFmtId="0" fontId="50" fillId="0" borderId="20" xfId="0" applyFont="1" applyBorder="1" applyAlignment="1">
      <alignment horizontal="left" vertical="center" wrapText="1"/>
    </xf>
    <xf numFmtId="0" fontId="50" fillId="0" borderId="22" xfId="0" applyFont="1" applyBorder="1" applyAlignment="1">
      <alignment horizontal="left" vertical="center" wrapText="1"/>
    </xf>
    <xf numFmtId="0" fontId="54" fillId="5" borderId="63" xfId="0" applyFont="1" applyFill="1" applyBorder="1" applyAlignment="1">
      <alignment horizontal="center"/>
    </xf>
    <xf numFmtId="0" fontId="54" fillId="5" borderId="45" xfId="0" applyFont="1" applyFill="1" applyBorder="1" applyAlignment="1">
      <alignment horizontal="center"/>
    </xf>
    <xf numFmtId="0" fontId="41" fillId="13" borderId="1" xfId="2" applyFont="1" applyFill="1" applyBorder="1" applyAlignment="1" applyProtection="1">
      <alignment horizontal="center"/>
    </xf>
    <xf numFmtId="0" fontId="41" fillId="13" borderId="47" xfId="2" applyFont="1" applyFill="1" applyBorder="1" applyAlignment="1" applyProtection="1">
      <alignment horizontal="center"/>
    </xf>
    <xf numFmtId="0" fontId="48" fillId="5" borderId="64" xfId="0" applyFont="1" applyFill="1" applyBorder="1" applyAlignment="1">
      <alignment horizontal="left" vertical="center" wrapText="1"/>
    </xf>
    <xf numFmtId="0" fontId="48" fillId="5" borderId="65" xfId="0" applyFont="1" applyFill="1" applyBorder="1" applyAlignment="1">
      <alignment horizontal="left" vertical="center" wrapText="1"/>
    </xf>
    <xf numFmtId="0" fontId="52" fillId="0" borderId="12" xfId="0" applyFont="1" applyBorder="1" applyAlignment="1">
      <alignment horizontal="left" vertical="center" wrapText="1"/>
    </xf>
    <xf numFmtId="0" fontId="52" fillId="0" borderId="1" xfId="0" applyFont="1" applyBorder="1" applyAlignment="1">
      <alignment horizontal="left" vertical="center" wrapText="1"/>
    </xf>
    <xf numFmtId="0" fontId="52" fillId="0" borderId="27" xfId="0" applyFont="1" applyBorder="1" applyAlignment="1">
      <alignment horizontal="left" vertical="center" wrapText="1"/>
    </xf>
    <xf numFmtId="0" fontId="52" fillId="0" borderId="47" xfId="0" applyFont="1" applyBorder="1" applyAlignment="1">
      <alignment horizontal="left" vertical="center" wrapText="1"/>
    </xf>
    <xf numFmtId="0" fontId="54" fillId="5" borderId="0" xfId="0" applyFont="1" applyFill="1" applyAlignment="1">
      <alignment horizontal="center" vertical="center"/>
    </xf>
    <xf numFmtId="0" fontId="41" fillId="13" borderId="0" xfId="2" applyFont="1" applyFill="1" applyBorder="1" applyAlignment="1" applyProtection="1">
      <alignment horizontal="center" vertical="center"/>
    </xf>
    <xf numFmtId="0" fontId="50" fillId="5" borderId="63" xfId="0" applyFont="1" applyFill="1" applyBorder="1" applyAlignment="1">
      <alignment horizontal="center" vertical="center" wrapText="1"/>
    </xf>
    <xf numFmtId="0" fontId="50" fillId="5" borderId="45" xfId="0" applyFont="1" applyFill="1" applyBorder="1" applyAlignment="1">
      <alignment horizontal="center" vertical="center" wrapText="1"/>
    </xf>
    <xf numFmtId="0" fontId="2" fillId="0" borderId="12" xfId="0" applyFont="1" applyBorder="1" applyAlignment="1">
      <alignment horizontal="center" vertical="center"/>
    </xf>
    <xf numFmtId="0" fontId="40" fillId="0" borderId="0" xfId="0" applyFont="1" applyAlignment="1">
      <alignment horizontal="left" vertical="center"/>
    </xf>
    <xf numFmtId="0" fontId="8" fillId="0" borderId="12" xfId="0" applyFont="1" applyBorder="1" applyAlignment="1">
      <alignment horizontal="center" vertical="center"/>
    </xf>
    <xf numFmtId="0" fontId="12" fillId="0" borderId="12"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30" xfId="0" applyFont="1" applyBorder="1" applyAlignment="1">
      <alignment horizontal="center" vertical="center" wrapText="1"/>
    </xf>
    <xf numFmtId="0" fontId="0" fillId="0" borderId="66" xfId="0" applyBorder="1" applyAlignment="1">
      <alignment horizontal="center" vertical="center"/>
    </xf>
    <xf numFmtId="0" fontId="0" fillId="0" borderId="49" xfId="0" applyBorder="1" applyAlignment="1">
      <alignment horizontal="center" vertical="center"/>
    </xf>
    <xf numFmtId="0" fontId="13" fillId="0" borderId="2" xfId="0" applyFont="1" applyBorder="1" applyAlignment="1">
      <alignment horizontal="center" vertical="top" wrapText="1"/>
    </xf>
    <xf numFmtId="0" fontId="13" fillId="0" borderId="28" xfId="0" applyFont="1" applyBorder="1" applyAlignment="1">
      <alignment horizontal="center" vertical="top" wrapText="1"/>
    </xf>
    <xf numFmtId="0" fontId="13" fillId="0" borderId="67" xfId="0" applyFont="1" applyBorder="1" applyAlignment="1">
      <alignment horizontal="center" vertical="top" wrapText="1"/>
    </xf>
    <xf numFmtId="0" fontId="13" fillId="0" borderId="30" xfId="0" applyFont="1" applyBorder="1" applyAlignment="1">
      <alignment horizontal="center" vertical="top" wrapText="1"/>
    </xf>
    <xf numFmtId="0" fontId="12" fillId="0" borderId="28" xfId="0" applyFont="1" applyBorder="1" applyAlignment="1">
      <alignment horizontal="center" vertical="top" wrapText="1"/>
    </xf>
    <xf numFmtId="0" fontId="12" fillId="0" borderId="1" xfId="0" applyFont="1" applyBorder="1" applyAlignment="1">
      <alignment horizontal="left" vertical="top" wrapText="1"/>
    </xf>
    <xf numFmtId="0" fontId="12" fillId="0" borderId="27" xfId="0" applyFont="1" applyBorder="1" applyAlignment="1">
      <alignment horizontal="left" vertical="top" wrapText="1"/>
    </xf>
    <xf numFmtId="0" fontId="12" fillId="0" borderId="38" xfId="0" applyFont="1" applyBorder="1" applyAlignment="1">
      <alignment horizontal="left" vertical="top" wrapText="1"/>
    </xf>
    <xf numFmtId="0" fontId="22" fillId="0" borderId="0" xfId="0" applyFont="1" applyAlignment="1">
      <alignment horizontal="left" vertical="center"/>
    </xf>
    <xf numFmtId="0" fontId="6" fillId="0" borderId="17" xfId="2" applyBorder="1" applyAlignment="1" applyProtection="1">
      <alignment horizontal="center" vertical="center" wrapText="1"/>
    </xf>
    <xf numFmtId="0" fontId="6" fillId="0" borderId="19" xfId="2" applyBorder="1" applyAlignment="1" applyProtection="1">
      <alignment horizontal="center" vertical="center" wrapText="1"/>
    </xf>
    <xf numFmtId="0" fontId="2" fillId="0" borderId="0" xfId="0" applyFont="1" applyAlignment="1">
      <alignment horizontal="left" vertical="center" wrapText="1"/>
    </xf>
    <xf numFmtId="0" fontId="15" fillId="0" borderId="0" xfId="0" applyFont="1" applyAlignment="1">
      <alignment horizontal="left" vertical="center" wrapText="1"/>
    </xf>
    <xf numFmtId="0" fontId="2" fillId="0" borderId="20" xfId="0" applyFont="1" applyBorder="1" applyAlignment="1">
      <alignment horizontal="center" vertical="center"/>
    </xf>
    <xf numFmtId="0" fontId="2" fillId="0" borderId="3" xfId="0" applyFont="1" applyBorder="1" applyAlignment="1">
      <alignment horizontal="center" vertical="center"/>
    </xf>
    <xf numFmtId="0" fontId="2" fillId="0" borderId="68"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60" xfId="0" applyFont="1" applyBorder="1" applyAlignment="1">
      <alignment horizontal="center" vertical="center" wrapText="1"/>
    </xf>
    <xf numFmtId="0" fontId="12" fillId="0" borderId="2" xfId="0" applyFont="1" applyBorder="1" applyAlignment="1">
      <alignment horizontal="center" vertical="top" wrapText="1"/>
    </xf>
    <xf numFmtId="0" fontId="2" fillId="0" borderId="35" xfId="0" applyFont="1" applyBorder="1" applyAlignment="1">
      <alignment horizontal="center" vertical="center" wrapText="1"/>
    </xf>
    <xf numFmtId="0" fontId="2" fillId="0" borderId="53" xfId="0" applyFont="1" applyBorder="1" applyAlignment="1">
      <alignment horizontal="center" vertical="center" wrapText="1"/>
    </xf>
    <xf numFmtId="0" fontId="6" fillId="0" borderId="18" xfId="2" applyBorder="1" applyAlignment="1" applyProtection="1">
      <alignment horizontal="center" vertical="center" wrapText="1"/>
    </xf>
    <xf numFmtId="0" fontId="2" fillId="0" borderId="22" xfId="0" applyFont="1" applyBorder="1" applyAlignment="1">
      <alignment horizontal="center" vertical="center"/>
    </xf>
    <xf numFmtId="0" fontId="12" fillId="0" borderId="3" xfId="0" applyFont="1" applyBorder="1" applyAlignment="1">
      <alignment horizontal="left" vertical="top" wrapText="1"/>
    </xf>
    <xf numFmtId="0" fontId="12" fillId="0" borderId="26" xfId="0" applyFont="1" applyBorder="1" applyAlignment="1">
      <alignment horizontal="left" vertical="top" wrapText="1"/>
    </xf>
    <xf numFmtId="0" fontId="12" fillId="0" borderId="40" xfId="0" applyFont="1" applyBorder="1" applyAlignment="1">
      <alignment horizontal="left" vertical="top" wrapText="1"/>
    </xf>
    <xf numFmtId="0" fontId="12" fillId="0" borderId="1" xfId="0" applyFont="1" applyBorder="1" applyAlignment="1">
      <alignment horizontal="center"/>
    </xf>
    <xf numFmtId="0" fontId="12" fillId="0" borderId="27" xfId="0" applyFont="1" applyBorder="1" applyAlignment="1">
      <alignment horizontal="center"/>
    </xf>
    <xf numFmtId="0" fontId="12" fillId="0" borderId="47" xfId="0" applyFont="1" applyBorder="1" applyAlignment="1">
      <alignment horizontal="center"/>
    </xf>
    <xf numFmtId="0" fontId="12" fillId="0" borderId="17" xfId="0" applyFont="1" applyBorder="1" applyAlignment="1">
      <alignment horizontal="center" vertical="center" wrapText="1"/>
    </xf>
    <xf numFmtId="0" fontId="12" fillId="0" borderId="19" xfId="0" applyFont="1" applyBorder="1" applyAlignment="1">
      <alignment horizontal="center" vertical="center" wrapText="1"/>
    </xf>
    <xf numFmtId="0" fontId="3" fillId="0" borderId="2" xfId="0" applyFont="1" applyBorder="1" applyAlignment="1">
      <alignment horizontal="center" vertical="top" wrapText="1"/>
    </xf>
    <xf numFmtId="0" fontId="3" fillId="0" borderId="28" xfId="0" applyFont="1" applyBorder="1" applyAlignment="1">
      <alignment horizontal="center" vertical="top" wrapText="1"/>
    </xf>
    <xf numFmtId="0" fontId="0" fillId="0" borderId="67" xfId="0" applyBorder="1" applyAlignment="1">
      <alignment horizontal="center" vertical="top" wrapText="1"/>
    </xf>
    <xf numFmtId="0" fontId="0" fillId="0" borderId="30" xfId="0" applyBorder="1" applyAlignment="1">
      <alignment horizontal="center" vertical="top" wrapText="1"/>
    </xf>
    <xf numFmtId="0" fontId="4" fillId="0" borderId="28" xfId="0" applyFont="1" applyBorder="1" applyAlignment="1">
      <alignment horizontal="center" vertical="top" wrapText="1"/>
    </xf>
    <xf numFmtId="0" fontId="11" fillId="0" borderId="17" xfId="2" applyFont="1" applyBorder="1" applyAlignment="1" applyProtection="1">
      <alignment horizontal="center" vertical="top" wrapText="1"/>
    </xf>
    <xf numFmtId="0" fontId="11" fillId="0" borderId="19" xfId="2" applyFont="1" applyBorder="1" applyAlignment="1" applyProtection="1">
      <alignment horizontal="center" vertical="top" wrapText="1"/>
    </xf>
    <xf numFmtId="0" fontId="44" fillId="0" borderId="2" xfId="0" applyFont="1" applyBorder="1" applyAlignment="1">
      <alignment horizontal="center" vertical="top" wrapText="1"/>
    </xf>
    <xf numFmtId="0" fontId="44" fillId="0" borderId="28" xfId="0" applyFont="1" applyBorder="1" applyAlignment="1">
      <alignment horizontal="center" vertical="top" wrapText="1"/>
    </xf>
    <xf numFmtId="0" fontId="55" fillId="0" borderId="30" xfId="0" applyFont="1" applyBorder="1" applyAlignment="1">
      <alignment horizontal="center" vertical="top" wrapText="1"/>
    </xf>
    <xf numFmtId="0" fontId="11" fillId="0" borderId="17" xfId="2" applyFont="1" applyBorder="1" applyAlignment="1" applyProtection="1">
      <alignment horizontal="center" vertical="center" wrapText="1"/>
    </xf>
    <xf numFmtId="0" fontId="11" fillId="0" borderId="18" xfId="2" applyFont="1" applyBorder="1" applyAlignment="1" applyProtection="1">
      <alignment horizontal="center" vertical="center" wrapText="1"/>
    </xf>
    <xf numFmtId="0" fontId="11" fillId="0" borderId="19" xfId="2" applyFont="1" applyBorder="1" applyAlignment="1" applyProtection="1">
      <alignment horizontal="center" vertical="center" wrapText="1"/>
    </xf>
    <xf numFmtId="0" fontId="55" fillId="0" borderId="67" xfId="0" applyFont="1" applyBorder="1" applyAlignment="1">
      <alignment horizontal="center" vertical="top" wrapText="1"/>
    </xf>
    <xf numFmtId="0" fontId="4" fillId="0" borderId="2" xfId="0" applyFont="1" applyBorder="1" applyAlignment="1">
      <alignment horizontal="center" vertical="top" wrapText="1"/>
    </xf>
    <xf numFmtId="0" fontId="3" fillId="0" borderId="67" xfId="0" applyFont="1" applyBorder="1" applyAlignment="1">
      <alignment horizontal="center" vertical="top" wrapText="1"/>
    </xf>
    <xf numFmtId="0" fontId="3" fillId="0" borderId="30" xfId="0" applyFont="1" applyBorder="1" applyAlignment="1">
      <alignment horizontal="center" vertical="top" wrapText="1"/>
    </xf>
    <xf numFmtId="0" fontId="6" fillId="0" borderId="29" xfId="2" applyBorder="1" applyAlignment="1" applyProtection="1">
      <alignment horizontal="center" vertical="center" wrapText="1"/>
    </xf>
    <xf numFmtId="0" fontId="6" fillId="0" borderId="31" xfId="2" applyBorder="1" applyAlignment="1" applyProtection="1">
      <alignment horizontal="center" vertical="center" wrapText="1"/>
    </xf>
    <xf numFmtId="0" fontId="6" fillId="0" borderId="72" xfId="2" applyBorder="1" applyAlignment="1" applyProtection="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4" fillId="0" borderId="4" xfId="0" applyFont="1" applyBorder="1" applyAlignment="1">
      <alignment horizontal="center" vertical="center" wrapText="1"/>
    </xf>
    <xf numFmtId="0" fontId="4" fillId="0" borderId="56" xfId="0" applyFont="1" applyBorder="1" applyAlignment="1">
      <alignment horizontal="center" vertical="center" wrapText="1"/>
    </xf>
    <xf numFmtId="0" fontId="4" fillId="2" borderId="0" xfId="0" applyFont="1" applyFill="1" applyAlignment="1" applyProtection="1">
      <alignment horizontal="left" vertical="center" wrapText="1"/>
      <protection locked="0"/>
    </xf>
    <xf numFmtId="0" fontId="0" fillId="2" borderId="44" xfId="0" applyFill="1" applyBorder="1" applyAlignment="1" applyProtection="1">
      <alignment horizontal="left" vertical="center" wrapText="1"/>
      <protection locked="0"/>
    </xf>
    <xf numFmtId="0" fontId="0" fillId="2" borderId="42" xfId="0" applyFill="1" applyBorder="1" applyAlignment="1" applyProtection="1">
      <alignment horizontal="left" vertical="center" wrapText="1"/>
      <protection locked="0"/>
    </xf>
    <xf numFmtId="0" fontId="0" fillId="2" borderId="61" xfId="0" applyFill="1" applyBorder="1" applyAlignment="1" applyProtection="1">
      <alignment horizontal="left" vertical="center" wrapText="1"/>
      <protection locked="0"/>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0" fontId="8" fillId="0" borderId="0" xfId="0" applyFont="1" applyAlignment="1">
      <alignment horizontal="left" wrapText="1"/>
    </xf>
    <xf numFmtId="0" fontId="0" fillId="3" borderId="0" xfId="0" applyFill="1" applyAlignment="1">
      <alignment horizontal="left"/>
    </xf>
    <xf numFmtId="0" fontId="0" fillId="0" borderId="59" xfId="0" applyBorder="1" applyAlignment="1">
      <alignment horizontal="center" vertical="center"/>
    </xf>
    <xf numFmtId="0" fontId="0" fillId="2" borderId="42" xfId="0" applyFill="1" applyBorder="1" applyAlignment="1" applyProtection="1">
      <alignment horizontal="center" vertical="center"/>
      <protection locked="0"/>
    </xf>
    <xf numFmtId="0" fontId="0" fillId="2" borderId="43" xfId="0" applyFill="1" applyBorder="1" applyAlignment="1" applyProtection="1">
      <alignment horizontal="center" vertical="center"/>
      <protection locked="0"/>
    </xf>
    <xf numFmtId="0" fontId="0" fillId="2" borderId="44" xfId="0" applyFill="1" applyBorder="1" applyAlignment="1" applyProtection="1">
      <alignment horizontal="center" vertical="center"/>
      <protection locked="0"/>
    </xf>
    <xf numFmtId="0" fontId="0" fillId="2" borderId="61" xfId="0" applyFill="1" applyBorder="1" applyAlignment="1" applyProtection="1">
      <alignment horizontal="center" vertical="center"/>
      <protection locked="0"/>
    </xf>
    <xf numFmtId="0" fontId="2" fillId="2" borderId="50"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0" borderId="73" xfId="0" applyFont="1" applyBorder="1" applyAlignment="1">
      <alignment horizontal="center" vertical="center"/>
    </xf>
    <xf numFmtId="0" fontId="2" fillId="0" borderId="18" xfId="0" applyFont="1" applyBorder="1" applyAlignment="1">
      <alignment horizontal="center" vertical="center"/>
    </xf>
    <xf numFmtId="0" fontId="2" fillId="0" borderId="74" xfId="0" applyFont="1" applyBorder="1" applyAlignment="1">
      <alignment horizontal="center" vertical="center"/>
    </xf>
    <xf numFmtId="0" fontId="0" fillId="2" borderId="11" xfId="0" applyFill="1" applyBorder="1" applyAlignment="1" applyProtection="1">
      <alignment horizontal="left" vertical="center"/>
      <protection locked="0"/>
    </xf>
    <xf numFmtId="0" fontId="0" fillId="2" borderId="52" xfId="0" applyFill="1" applyBorder="1" applyAlignment="1" applyProtection="1">
      <alignment horizontal="left" vertical="center"/>
      <protection locked="0"/>
    </xf>
    <xf numFmtId="0" fontId="0" fillId="2" borderId="39" xfId="0" applyFill="1" applyBorder="1" applyAlignment="1" applyProtection="1">
      <alignment horizontal="left" vertical="center"/>
      <protection locked="0"/>
    </xf>
    <xf numFmtId="0" fontId="8" fillId="0" borderId="74" xfId="0" applyFont="1" applyBorder="1" applyAlignment="1">
      <alignment horizontal="left" vertical="center" wrapText="1"/>
    </xf>
    <xf numFmtId="0" fontId="8" fillId="0" borderId="0" xfId="0" applyFont="1" applyAlignment="1">
      <alignment horizontal="left" vertical="center" wrapText="1"/>
    </xf>
    <xf numFmtId="0" fontId="0" fillId="2" borderId="0" xfId="0" applyFill="1" applyAlignment="1" applyProtection="1">
      <alignment horizontal="left" vertical="center" wrapText="1"/>
      <protection locked="0"/>
    </xf>
    <xf numFmtId="0" fontId="2" fillId="0" borderId="67" xfId="0" applyFont="1" applyBorder="1" applyAlignment="1">
      <alignment horizontal="center" vertical="center"/>
    </xf>
    <xf numFmtId="0" fontId="2" fillId="0" borderId="72" xfId="0" applyFont="1" applyBorder="1" applyAlignment="1">
      <alignment horizontal="center" vertical="center"/>
    </xf>
    <xf numFmtId="0" fontId="2" fillId="0" borderId="75" xfId="0" applyFont="1" applyBorder="1" applyAlignment="1">
      <alignment horizontal="center" vertical="center" wrapText="1"/>
    </xf>
    <xf numFmtId="0" fontId="2" fillId="0" borderId="59"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69" xfId="0" applyFont="1" applyBorder="1" applyAlignment="1">
      <alignment horizontal="center" vertical="center" wrapText="1"/>
    </xf>
    <xf numFmtId="0" fontId="12" fillId="0" borderId="0" xfId="0" applyFont="1" applyAlignment="1">
      <alignment horizontal="center" vertical="center" wrapText="1"/>
    </xf>
    <xf numFmtId="0" fontId="12" fillId="0" borderId="20" xfId="0" applyFont="1" applyBorder="1" applyAlignment="1">
      <alignment horizontal="center" vertical="center" wrapText="1"/>
    </xf>
    <xf numFmtId="0" fontId="12" fillId="0" borderId="22" xfId="0" applyFont="1" applyBorder="1" applyAlignment="1">
      <alignment horizontal="center" vertical="center" wrapText="1"/>
    </xf>
    <xf numFmtId="0" fontId="3" fillId="0" borderId="5" xfId="1" applyNumberFormat="1" applyFont="1" applyBorder="1" applyAlignment="1">
      <alignment horizontal="center" vertical="center" wrapText="1"/>
    </xf>
    <xf numFmtId="0" fontId="3" fillId="0" borderId="6" xfId="1" applyNumberFormat="1" applyFont="1" applyBorder="1" applyAlignment="1">
      <alignment horizontal="center" vertical="center" wrapText="1"/>
    </xf>
    <xf numFmtId="0" fontId="3" fillId="0" borderId="24" xfId="1" applyNumberFormat="1" applyFont="1" applyBorder="1" applyAlignment="1">
      <alignment horizontal="center" vertical="center" wrapText="1"/>
    </xf>
    <xf numFmtId="0" fontId="3" fillId="0" borderId="10" xfId="1"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15" fillId="0" borderId="0" xfId="0" applyFont="1" applyAlignment="1">
      <alignment horizontal="center" vertical="center"/>
    </xf>
    <xf numFmtId="0" fontId="54" fillId="5" borderId="12" xfId="0" applyFont="1" applyFill="1" applyBorder="1" applyAlignment="1">
      <alignment horizontal="center" vertical="center" wrapText="1"/>
    </xf>
    <xf numFmtId="0" fontId="2" fillId="0" borderId="51" xfId="0" applyFont="1" applyBorder="1" applyAlignment="1">
      <alignment horizontal="left" vertical="center" wrapText="1"/>
    </xf>
    <xf numFmtId="0" fontId="2" fillId="0" borderId="59" xfId="0" applyFont="1" applyBorder="1" applyAlignment="1">
      <alignment horizontal="left" vertical="center" wrapText="1"/>
    </xf>
    <xf numFmtId="0" fontId="2" fillId="0" borderId="25" xfId="0" applyFont="1" applyBorder="1" applyAlignment="1">
      <alignment horizontal="left" vertical="center" wrapText="1"/>
    </xf>
    <xf numFmtId="0" fontId="2" fillId="0" borderId="71" xfId="0" applyFont="1" applyBorder="1" applyAlignment="1">
      <alignment horizontal="left" vertical="center" wrapText="1"/>
    </xf>
    <xf numFmtId="0" fontId="2" fillId="0" borderId="57" xfId="0" applyFont="1" applyBorder="1" applyAlignment="1">
      <alignment horizontal="left" vertical="center" wrapText="1"/>
    </xf>
    <xf numFmtId="0" fontId="41" fillId="13" borderId="12" xfId="2" applyFont="1" applyFill="1" applyBorder="1" applyAlignment="1" applyProtection="1">
      <alignment horizontal="center"/>
    </xf>
    <xf numFmtId="0" fontId="15" fillId="3" borderId="51"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59" xfId="0" applyFont="1" applyFill="1" applyBorder="1" applyAlignment="1">
      <alignment horizontal="center" vertical="center" wrapText="1"/>
    </xf>
    <xf numFmtId="0" fontId="16" fillId="0" borderId="51" xfId="0" applyFont="1" applyBorder="1" applyAlignment="1">
      <alignment horizontal="left" vertical="center" wrapText="1"/>
    </xf>
    <xf numFmtId="0" fontId="16" fillId="0" borderId="0" xfId="0" applyFont="1" applyAlignment="1">
      <alignment horizontal="left" vertical="center" wrapText="1"/>
    </xf>
    <xf numFmtId="0" fontId="16" fillId="0" borderId="59" xfId="0" applyFont="1" applyBorder="1" applyAlignment="1">
      <alignment horizontal="left" vertical="center" wrapText="1"/>
    </xf>
  </cellXfs>
  <cellStyles count="4">
    <cellStyle name="Currency" xfId="1" builtinId="4"/>
    <cellStyle name="Hyperlink" xfId="2" builtinId="8"/>
    <cellStyle name="Normal" xfId="0" builtinId="0"/>
    <cellStyle name="Percent" xfId="3" builtinId="5"/>
  </cellStyles>
  <dxfs count="5">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409575</xdr:colOff>
      <xdr:row>1</xdr:row>
      <xdr:rowOff>85725</xdr:rowOff>
    </xdr:from>
    <xdr:to>
      <xdr:col>5</xdr:col>
      <xdr:colOff>3790950</xdr:colOff>
      <xdr:row>13</xdr:row>
      <xdr:rowOff>247650</xdr:rowOff>
    </xdr:to>
    <xdr:pic>
      <xdr:nvPicPr>
        <xdr:cNvPr id="26965" name="Picture 4">
          <a:extLst>
            <a:ext uri="{FF2B5EF4-FFF2-40B4-BE49-F238E27FC236}">
              <a16:creationId xmlns:a16="http://schemas.microsoft.com/office/drawing/2014/main" id="{A5AC0B46-816B-18A8-4C10-60E84861F4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34600" y="314325"/>
          <a:ext cx="3381375" cy="318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2</xdr:row>
      <xdr:rowOff>0</xdr:rowOff>
    </xdr:from>
    <xdr:to>
      <xdr:col>7</xdr:col>
      <xdr:colOff>219075</xdr:colOff>
      <xdr:row>29</xdr:row>
      <xdr:rowOff>9525</xdr:rowOff>
    </xdr:to>
    <xdr:pic>
      <xdr:nvPicPr>
        <xdr:cNvPr id="1611" name="Picture 1">
          <a:extLst>
            <a:ext uri="{FF2B5EF4-FFF2-40B4-BE49-F238E27FC236}">
              <a16:creationId xmlns:a16="http://schemas.microsoft.com/office/drawing/2014/main" id="{775CB8C5-9E48-CEFD-1242-13F5C6F59F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323850"/>
          <a:ext cx="4467225" cy="4381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9</xdr:col>
      <xdr:colOff>0</xdr:colOff>
      <xdr:row>2</xdr:row>
      <xdr:rowOff>9525</xdr:rowOff>
    </xdr:from>
    <xdr:to>
      <xdr:col>18</xdr:col>
      <xdr:colOff>323850</xdr:colOff>
      <xdr:row>29</xdr:row>
      <xdr:rowOff>0</xdr:rowOff>
    </xdr:to>
    <xdr:pic>
      <xdr:nvPicPr>
        <xdr:cNvPr id="1612" name="Picture 2" descr="maintenance equipment 1 1'2'02">
          <a:extLst>
            <a:ext uri="{FF2B5EF4-FFF2-40B4-BE49-F238E27FC236}">
              <a16:creationId xmlns:a16="http://schemas.microsoft.com/office/drawing/2014/main" id="{460CD147-4618-8C50-AFCD-89E560EA53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33375"/>
          <a:ext cx="5810250" cy="43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working\waccache\PA1PEPF000EC542\EXCELCNV\63f54cd8-594f-4332-9fa8-3f6300dedd26\Valve%20Regulated%20Lead%20Acid%20Battery%20Spec%20Technical%20Schedules%2017-03-2025_R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skom.sharepoint.com/Users/jacobst/Documents/Data/JacobsT/Documents/Data/BOC/Major%20Services/2022%20-%202023/BESS%20Phase%201%20P4/Melkhout/240-139687256_1_Rev%207_Melkhout_E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00-Instructions"/>
      <sheetName val="01-Submission Guidelines"/>
      <sheetName val="02-Gatekeepers"/>
      <sheetName val="03-Questionnaire"/>
      <sheetName val="04-Technical Schedules"/>
      <sheetName val="Scoring"/>
      <sheetName val="Lists"/>
      <sheetName val="05-Offered Cells"/>
      <sheetName val="06-Temp Derating Factors"/>
      <sheetName val="07-Track Record"/>
      <sheetName val="08-Customer Details"/>
      <sheetName val="09-Overall Deviation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Notes"/>
      <sheetName val="Bidder's Checklist"/>
      <sheetName val="Worksheets Index"/>
      <sheetName val="00-Instructions"/>
      <sheetName val="01-Submission Guidelines"/>
      <sheetName val="02-Evaluation Criteria"/>
      <sheetName val="Answer_Options"/>
      <sheetName val="03-Performance &amp; Safety Tests"/>
      <sheetName val="04-Site Specific Detail"/>
      <sheetName val="05-BESS Description"/>
      <sheetName val="06-Table 2"/>
      <sheetName val="07-Incident Track Record"/>
      <sheetName val="Clauses_All"/>
      <sheetName val="08-Security Req's"/>
      <sheetName val="09-Augmentation Schedule"/>
      <sheetName val="10-Fire Hazard Mitigation"/>
      <sheetName val="11-Overall Deviations List"/>
      <sheetName val="04-Major Clauses"/>
      <sheetName val="ToDo"/>
      <sheetName val="04-Major Clauses (Original)"/>
    </sheetNames>
    <sheetDataSet>
      <sheetData sheetId="0"/>
      <sheetData sheetId="1"/>
      <sheetData sheetId="2">
        <row r="2">
          <cell r="C2"/>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DFF6A-310C-4A0F-BB80-240D03639D9B}">
  <dimension ref="A1:J20"/>
  <sheetViews>
    <sheetView tabSelected="1" zoomScale="90" zoomScaleNormal="90" workbookViewId="0">
      <selection sqref="A1:C1"/>
    </sheetView>
  </sheetViews>
  <sheetFormatPr defaultColWidth="119.453125" defaultRowHeight="12.5" x14ac:dyDescent="0.25"/>
  <cols>
    <col min="1" max="1" width="3.26953125" bestFit="1" customWidth="1"/>
    <col min="2" max="2" width="46.7265625" customWidth="1"/>
    <col min="3" max="3" width="151.453125" customWidth="1"/>
  </cols>
  <sheetData>
    <row r="1" spans="1:10" ht="18" x14ac:dyDescent="0.4">
      <c r="A1" s="412" t="s">
        <v>0</v>
      </c>
      <c r="B1" s="412"/>
      <c r="C1" s="412"/>
    </row>
    <row r="2" spans="1:10" ht="18" x14ac:dyDescent="0.4">
      <c r="A2" s="413" t="s">
        <v>1</v>
      </c>
      <c r="B2" s="414"/>
      <c r="C2" s="276"/>
    </row>
    <row r="3" spans="1:10" ht="15.75" customHeight="1" x14ac:dyDescent="0.25">
      <c r="A3" s="415" t="s">
        <v>2</v>
      </c>
      <c r="B3" s="415"/>
      <c r="C3" s="415"/>
      <c r="D3" s="253"/>
      <c r="E3" s="253"/>
      <c r="F3" s="253"/>
      <c r="G3" s="253"/>
      <c r="H3" s="253"/>
      <c r="I3" s="253"/>
    </row>
    <row r="4" spans="1:10" ht="15.75" customHeight="1" x14ac:dyDescent="0.25">
      <c r="A4" s="415" t="s">
        <v>3</v>
      </c>
      <c r="B4" s="415"/>
      <c r="C4" s="415"/>
      <c r="D4" s="253"/>
      <c r="E4" s="253"/>
      <c r="F4" s="253"/>
      <c r="G4" s="253"/>
      <c r="H4" s="253"/>
      <c r="I4" s="253"/>
    </row>
    <row r="5" spans="1:10" ht="15.5" x14ac:dyDescent="0.25">
      <c r="A5" s="415" t="s">
        <v>4</v>
      </c>
      <c r="B5" s="415"/>
      <c r="C5" s="415"/>
      <c r="D5" s="253"/>
      <c r="E5" s="253"/>
      <c r="F5" s="253"/>
      <c r="G5" s="253"/>
      <c r="H5" s="253"/>
      <c r="I5" s="253"/>
    </row>
    <row r="6" spans="1:10" s="253" customFormat="1" ht="6.75" customHeight="1" x14ac:dyDescent="0.25">
      <c r="B6" s="257"/>
    </row>
    <row r="7" spans="1:10" s="254" customFormat="1" ht="15.5" x14ac:dyDescent="0.35">
      <c r="A7" s="251" t="s">
        <v>5</v>
      </c>
      <c r="B7" s="251" t="s">
        <v>6</v>
      </c>
      <c r="C7" s="252" t="s">
        <v>7</v>
      </c>
      <c r="D7" s="250"/>
      <c r="E7" s="250"/>
      <c r="F7" s="250"/>
      <c r="G7" s="250"/>
      <c r="H7" s="250"/>
      <c r="I7" s="250"/>
      <c r="J7" s="250"/>
    </row>
    <row r="8" spans="1:10" ht="16.5" customHeight="1" x14ac:dyDescent="0.25">
      <c r="A8" s="258">
        <v>1</v>
      </c>
      <c r="B8" s="277" t="s">
        <v>8</v>
      </c>
      <c r="C8" s="259" t="s">
        <v>9</v>
      </c>
      <c r="D8" s="253"/>
      <c r="E8" s="253"/>
      <c r="F8" s="253"/>
      <c r="G8" s="253"/>
      <c r="H8" s="253"/>
      <c r="I8" s="253"/>
      <c r="J8" s="253"/>
    </row>
    <row r="9" spans="1:10" ht="28" x14ac:dyDescent="0.25">
      <c r="A9" s="258">
        <v>2</v>
      </c>
      <c r="B9" s="277" t="s">
        <v>10</v>
      </c>
      <c r="C9" s="259" t="s">
        <v>11</v>
      </c>
      <c r="D9" s="253"/>
      <c r="E9" s="253"/>
      <c r="F9" s="253"/>
      <c r="G9" s="253"/>
      <c r="H9" s="253"/>
      <c r="I9" s="253"/>
      <c r="J9" s="253"/>
    </row>
    <row r="10" spans="1:10" ht="14" x14ac:dyDescent="0.25">
      <c r="A10" s="258">
        <v>3</v>
      </c>
      <c r="B10" s="277" t="s">
        <v>12</v>
      </c>
      <c r="C10" s="259" t="s">
        <v>13</v>
      </c>
      <c r="D10" s="253"/>
      <c r="E10" s="253"/>
      <c r="F10" s="253"/>
      <c r="G10" s="253"/>
      <c r="H10" s="253"/>
      <c r="I10" s="253"/>
      <c r="J10" s="253"/>
    </row>
    <row r="11" spans="1:10" ht="16.5" customHeight="1" x14ac:dyDescent="0.25">
      <c r="A11" s="258">
        <v>4</v>
      </c>
      <c r="B11" s="277" t="s">
        <v>14</v>
      </c>
      <c r="C11" s="259" t="s">
        <v>15</v>
      </c>
      <c r="D11" s="253"/>
      <c r="E11" s="253"/>
      <c r="F11" s="253"/>
      <c r="G11" s="253"/>
      <c r="H11" s="253"/>
      <c r="I11" s="253"/>
      <c r="J11" s="253"/>
    </row>
    <row r="12" spans="1:10" ht="16.5" customHeight="1" x14ac:dyDescent="0.25">
      <c r="A12" s="258">
        <v>5</v>
      </c>
      <c r="B12" s="277" t="s">
        <v>16</v>
      </c>
      <c r="C12" s="259" t="s">
        <v>17</v>
      </c>
      <c r="D12" s="253"/>
      <c r="E12" s="253"/>
      <c r="F12" s="253"/>
      <c r="G12" s="253"/>
      <c r="H12" s="253"/>
      <c r="I12" s="253"/>
      <c r="J12" s="253"/>
    </row>
    <row r="13" spans="1:10" ht="16.5" customHeight="1" x14ac:dyDescent="0.25">
      <c r="A13" s="258">
        <v>6</v>
      </c>
      <c r="B13" s="277" t="s">
        <v>18</v>
      </c>
      <c r="C13" s="259" t="s">
        <v>17</v>
      </c>
      <c r="D13" s="253"/>
      <c r="E13" s="253"/>
      <c r="F13" s="253"/>
      <c r="G13" s="253"/>
      <c r="H13" s="253"/>
      <c r="I13" s="253"/>
      <c r="J13" s="253"/>
    </row>
    <row r="14" spans="1:10" ht="16.5" customHeight="1" x14ac:dyDescent="0.25">
      <c r="A14" s="258">
        <v>7</v>
      </c>
      <c r="B14" s="277" t="s">
        <v>19</v>
      </c>
      <c r="C14" s="259" t="s">
        <v>20</v>
      </c>
      <c r="D14" s="253"/>
      <c r="E14" s="253"/>
      <c r="F14" s="253"/>
      <c r="G14" s="253"/>
      <c r="H14" s="253"/>
      <c r="I14" s="253"/>
      <c r="J14" s="253"/>
    </row>
    <row r="15" spans="1:10" ht="16.5" customHeight="1" x14ac:dyDescent="0.25">
      <c r="A15" s="258">
        <v>8</v>
      </c>
      <c r="B15" s="277" t="s">
        <v>21</v>
      </c>
      <c r="C15" s="259" t="s">
        <v>22</v>
      </c>
      <c r="D15" s="253"/>
      <c r="E15" s="253"/>
      <c r="F15" s="253"/>
      <c r="G15" s="253"/>
      <c r="H15" s="253"/>
      <c r="I15" s="253"/>
      <c r="J15" s="253"/>
    </row>
    <row r="16" spans="1:10" ht="16.5" customHeight="1" x14ac:dyDescent="0.25">
      <c r="A16" s="258">
        <v>9</v>
      </c>
      <c r="B16" s="277" t="s">
        <v>23</v>
      </c>
      <c r="C16" s="259" t="s">
        <v>24</v>
      </c>
      <c r="D16" s="253"/>
      <c r="E16" s="253"/>
      <c r="F16" s="253"/>
      <c r="G16" s="253"/>
      <c r="H16" s="253"/>
      <c r="I16" s="253"/>
      <c r="J16" s="253"/>
    </row>
    <row r="17" spans="1:10" ht="16.5" customHeight="1" x14ac:dyDescent="0.25">
      <c r="A17" s="258">
        <v>10</v>
      </c>
      <c r="B17" s="277" t="s">
        <v>25</v>
      </c>
      <c r="C17" s="259" t="s">
        <v>26</v>
      </c>
      <c r="D17" s="253"/>
      <c r="E17" s="253"/>
      <c r="F17" s="253"/>
      <c r="G17" s="253"/>
      <c r="H17" s="253"/>
      <c r="I17" s="253"/>
      <c r="J17" s="253"/>
    </row>
    <row r="18" spans="1:10" ht="16.5" customHeight="1" x14ac:dyDescent="0.25">
      <c r="A18" s="258">
        <v>11</v>
      </c>
      <c r="B18" s="277" t="s">
        <v>27</v>
      </c>
      <c r="C18" s="259" t="s">
        <v>28</v>
      </c>
      <c r="D18" s="253"/>
      <c r="E18" s="253"/>
      <c r="F18" s="253"/>
      <c r="G18" s="253"/>
      <c r="H18" s="253"/>
      <c r="I18" s="253"/>
      <c r="J18" s="253"/>
    </row>
    <row r="19" spans="1:10" ht="16.5" customHeight="1" x14ac:dyDescent="0.25">
      <c r="A19" s="258">
        <v>12</v>
      </c>
      <c r="B19" s="277" t="s">
        <v>29</v>
      </c>
      <c r="C19" s="259" t="s">
        <v>30</v>
      </c>
      <c r="D19" s="253"/>
      <c r="E19" s="253"/>
      <c r="F19" s="253"/>
      <c r="G19" s="253"/>
      <c r="H19" s="253"/>
      <c r="I19" s="253"/>
      <c r="J19" s="253"/>
    </row>
    <row r="20" spans="1:10" ht="16.5" customHeight="1" x14ac:dyDescent="0.25">
      <c r="A20" s="258">
        <v>13</v>
      </c>
      <c r="B20" s="277" t="s">
        <v>31</v>
      </c>
      <c r="C20" s="259" t="s">
        <v>32</v>
      </c>
      <c r="D20" s="253"/>
      <c r="E20" s="253"/>
      <c r="F20" s="253"/>
      <c r="G20" s="253"/>
      <c r="H20" s="253"/>
      <c r="I20" s="253"/>
      <c r="J20" s="253"/>
    </row>
  </sheetData>
  <sheetProtection password="C7FE" sheet="1"/>
  <mergeCells count="5">
    <mergeCell ref="A1:C1"/>
    <mergeCell ref="A2:B2"/>
    <mergeCell ref="A3:C3"/>
    <mergeCell ref="A4:C4"/>
    <mergeCell ref="A5:C5"/>
  </mergeCells>
  <hyperlinks>
    <hyperlink ref="B8" location="Instructions!A1" display="Instructions" xr:uid="{593DCCDA-272A-446F-8E0B-15BC2CC264FB}"/>
    <hyperlink ref="B9" location="'00-Submission Guidelines'!A1" display="00-Submission Guidelines" xr:uid="{1950C637-2846-4B10-9B10-84B0FB04D577}"/>
    <hyperlink ref="B11" location="'02-Questionnaire'!A1" display="02-Questionnaire" xr:uid="{C2E95BAC-3216-41D4-A358-F0E51C4D3329}"/>
    <hyperlink ref="B12" location="'03-Technical Schedules - L type'!A1" display="03-Technical Schedules - L type" xr:uid="{B458843F-AB20-466A-A05E-B00DB9CE54DD}"/>
    <hyperlink ref="B13" location="'04-Technical Schedules - X type'!A1" display="04-Technical Schedules - X type" xr:uid="{DD492A04-10EC-4ABE-A056-51FD8D32C365}"/>
    <hyperlink ref="B14" location="'05-Offered Cells'!A1" display="05-Offered Cells" xr:uid="{48C7DBA1-42B2-43DE-9F29-68AFF4D5CF5C}"/>
    <hyperlink ref="B15" location="'06-Temp Derating Factors'!A1" display="06-Temp Derating Factors" xr:uid="{7724C0FC-DAEA-4B92-9CF8-AB24E105F865}"/>
    <hyperlink ref="B16" location="'07-Accessories'!A1" display="07-Accessories" xr:uid="{83664D0B-86FA-42F2-B1B5-6D00DE39DA1C}"/>
    <hyperlink ref="B17" location="'08-Track Record'!A1" display="08-Track Record" xr:uid="{1E722DE7-2566-4031-98DE-5DBCC677F9CC}"/>
    <hyperlink ref="B18" location="'09-Type Testing'!A1" display="09-Type Testing" xr:uid="{7F961790-3909-47A7-B42E-11826B988D34}"/>
    <hyperlink ref="B19" location="'10-Customer Details'!A1" display="10-Customer Details" xr:uid="{B080CC83-DF88-4928-BCFA-797CBFAFEB67}"/>
    <hyperlink ref="B20" location="'11-Overall Deviation List'!A1" display="11-Overall Deviation List" xr:uid="{6BBE6462-16C3-4F5C-B953-116858C46427}"/>
    <hyperlink ref="B10" location="'01- Gate Keepers'!A1" display="01 - Gatekeepers" xr:uid="{5193C34B-F663-42D8-8AB1-19F1452D98A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41E35-2E87-4E97-9CBF-D861D18C3774}">
  <dimension ref="A1:L131"/>
  <sheetViews>
    <sheetView showGridLines="0" zoomScaleNormal="100" workbookViewId="0">
      <pane xSplit="4" ySplit="8" topLeftCell="E9" activePane="bottomRight" state="frozen"/>
      <selection pane="topRight" activeCell="E1" sqref="E1"/>
      <selection pane="bottomLeft" activeCell="A12" sqref="A12"/>
      <selection pane="bottomRight" sqref="A1:J1"/>
    </sheetView>
  </sheetViews>
  <sheetFormatPr defaultColWidth="9.1796875" defaultRowHeight="10" x14ac:dyDescent="0.25"/>
  <cols>
    <col min="1" max="1" width="9.453125" style="4" bestFit="1" customWidth="1"/>
    <col min="2" max="2" width="45.54296875" style="28" customWidth="1"/>
    <col min="3" max="3" width="32.26953125" style="28" customWidth="1"/>
    <col min="4" max="4" width="6.1796875" style="29" bestFit="1" customWidth="1"/>
    <col min="5" max="5" width="19.453125" style="4" customWidth="1"/>
    <col min="6" max="6" width="20.7265625" style="4" customWidth="1"/>
    <col min="7" max="7" width="16.54296875" style="4" customWidth="1"/>
    <col min="8" max="8" width="22.453125" style="4" customWidth="1"/>
    <col min="9" max="9" width="19.453125" style="4" customWidth="1"/>
    <col min="10" max="10" width="20.7265625" style="4" customWidth="1"/>
    <col min="11" max="12" width="9.1796875" style="4"/>
    <col min="13" max="16384" width="9.1796875" style="28"/>
  </cols>
  <sheetData>
    <row r="1" spans="1:12" ht="16.5" customHeight="1" x14ac:dyDescent="0.25">
      <c r="A1" s="449" t="s">
        <v>381</v>
      </c>
      <c r="B1" s="449"/>
      <c r="C1" s="449"/>
      <c r="D1" s="449"/>
      <c r="E1" s="449"/>
      <c r="F1" s="449"/>
      <c r="G1" s="449"/>
      <c r="H1" s="449"/>
      <c r="I1" s="449"/>
      <c r="J1" s="449"/>
    </row>
    <row r="3" spans="1:12" ht="13" x14ac:dyDescent="0.25">
      <c r="A3" s="452" t="s">
        <v>130</v>
      </c>
      <c r="B3" s="452"/>
      <c r="C3" s="452"/>
      <c r="D3" s="452"/>
      <c r="E3" s="452"/>
      <c r="F3" s="452"/>
      <c r="G3" s="452"/>
      <c r="H3" s="452"/>
      <c r="I3" s="452"/>
      <c r="J3" s="452"/>
    </row>
    <row r="4" spans="1:12" ht="10.5" x14ac:dyDescent="0.25">
      <c r="B4" s="5"/>
      <c r="D4" s="4"/>
    </row>
    <row r="5" spans="1:12" s="31" customFormat="1" ht="15.5" x14ac:dyDescent="0.25">
      <c r="A5" s="453" t="s">
        <v>131</v>
      </c>
      <c r="B5" s="453"/>
      <c r="C5" s="453"/>
      <c r="D5" s="453"/>
      <c r="E5" s="453"/>
      <c r="F5" s="453"/>
      <c r="G5" s="453"/>
      <c r="H5" s="453"/>
      <c r="I5" s="453"/>
      <c r="J5" s="453"/>
      <c r="K5" s="30"/>
      <c r="L5" s="30"/>
    </row>
    <row r="6" spans="1:12" ht="11" thickBot="1" x14ac:dyDescent="0.3">
      <c r="B6" s="5"/>
      <c r="D6" s="4"/>
    </row>
    <row r="7" spans="1:12" s="7" customFormat="1" ht="13" x14ac:dyDescent="0.25">
      <c r="A7" s="463" t="s">
        <v>365</v>
      </c>
      <c r="B7" s="460" t="s">
        <v>366</v>
      </c>
      <c r="C7" s="456" t="s">
        <v>367</v>
      </c>
      <c r="D7" s="457"/>
      <c r="E7" s="454" t="s">
        <v>368</v>
      </c>
      <c r="F7" s="466"/>
      <c r="G7" s="454" t="s">
        <v>369</v>
      </c>
      <c r="H7" s="466"/>
      <c r="I7" s="454" t="s">
        <v>370</v>
      </c>
      <c r="J7" s="466"/>
    </row>
    <row r="8" spans="1:12" s="7" customFormat="1" ht="13.5" thickBot="1" x14ac:dyDescent="0.3">
      <c r="A8" s="464"/>
      <c r="B8" s="461"/>
      <c r="C8" s="458"/>
      <c r="D8" s="459"/>
      <c r="E8" s="134" t="s">
        <v>371</v>
      </c>
      <c r="F8" s="135" t="s">
        <v>372</v>
      </c>
      <c r="G8" s="134" t="s">
        <v>371</v>
      </c>
      <c r="H8" s="135" t="s">
        <v>372</v>
      </c>
      <c r="I8" s="134" t="s">
        <v>371</v>
      </c>
      <c r="J8" s="135" t="s">
        <v>372</v>
      </c>
    </row>
    <row r="9" spans="1:12" ht="10.5" x14ac:dyDescent="0.25">
      <c r="A9" s="48">
        <v>3</v>
      </c>
      <c r="B9" s="49" t="s">
        <v>140</v>
      </c>
      <c r="C9" s="384"/>
      <c r="D9" s="385"/>
      <c r="E9" s="59"/>
      <c r="F9" s="60"/>
      <c r="G9" s="59"/>
      <c r="H9" s="60"/>
      <c r="I9" s="59"/>
      <c r="J9" s="60"/>
    </row>
    <row r="10" spans="1:12" ht="10.5" x14ac:dyDescent="0.25">
      <c r="A10" s="489">
        <v>3.1</v>
      </c>
      <c r="B10" s="45" t="s">
        <v>142</v>
      </c>
      <c r="C10" s="386"/>
      <c r="D10" s="126"/>
      <c r="E10" s="33"/>
      <c r="F10" s="34"/>
      <c r="G10" s="33"/>
      <c r="H10" s="34"/>
      <c r="I10" s="33"/>
      <c r="J10" s="34"/>
    </row>
    <row r="11" spans="1:12" x14ac:dyDescent="0.25">
      <c r="A11" s="489"/>
      <c r="B11" s="387" t="s">
        <v>143</v>
      </c>
      <c r="C11" s="386" t="s">
        <v>144</v>
      </c>
      <c r="D11" s="126"/>
      <c r="E11" s="33"/>
      <c r="F11" s="34"/>
      <c r="G11" s="33"/>
      <c r="H11" s="34"/>
      <c r="I11" s="33"/>
      <c r="J11" s="34"/>
    </row>
    <row r="12" spans="1:12" x14ac:dyDescent="0.25">
      <c r="A12" s="489"/>
      <c r="B12" s="387" t="s">
        <v>146</v>
      </c>
      <c r="C12" s="386" t="s">
        <v>147</v>
      </c>
      <c r="D12" s="126"/>
      <c r="E12" s="33"/>
      <c r="F12" s="34"/>
      <c r="G12" s="33"/>
      <c r="H12" s="34"/>
      <c r="I12" s="33"/>
      <c r="J12" s="34"/>
    </row>
    <row r="13" spans="1:12" x14ac:dyDescent="0.25">
      <c r="A13" s="489"/>
      <c r="B13" s="387" t="s">
        <v>148</v>
      </c>
      <c r="C13" s="386" t="s">
        <v>144</v>
      </c>
      <c r="D13" s="126"/>
      <c r="E13" s="33"/>
      <c r="F13" s="34"/>
      <c r="G13" s="33"/>
      <c r="H13" s="34"/>
      <c r="I13" s="33"/>
      <c r="J13" s="34"/>
    </row>
    <row r="14" spans="1:12" x14ac:dyDescent="0.25">
      <c r="A14" s="489"/>
      <c r="B14" s="387" t="s">
        <v>150</v>
      </c>
      <c r="C14" s="386" t="s">
        <v>144</v>
      </c>
      <c r="D14" s="126"/>
      <c r="E14" s="33"/>
      <c r="F14" s="34"/>
      <c r="G14" s="33"/>
      <c r="H14" s="34"/>
      <c r="I14" s="33"/>
      <c r="J14" s="34"/>
    </row>
    <row r="15" spans="1:12" x14ac:dyDescent="0.25">
      <c r="A15" s="489"/>
      <c r="B15" s="387" t="s">
        <v>151</v>
      </c>
      <c r="C15" s="386" t="s">
        <v>144</v>
      </c>
      <c r="D15" s="126"/>
      <c r="E15" s="33"/>
      <c r="F15" s="34"/>
      <c r="G15" s="33"/>
      <c r="H15" s="34"/>
      <c r="I15" s="33"/>
      <c r="J15" s="34"/>
    </row>
    <row r="16" spans="1:12" x14ac:dyDescent="0.25">
      <c r="A16" s="489"/>
      <c r="B16" s="387" t="s">
        <v>152</v>
      </c>
      <c r="C16" s="386" t="s">
        <v>373</v>
      </c>
      <c r="D16" s="126"/>
      <c r="E16" s="33"/>
      <c r="F16" s="34"/>
      <c r="G16" s="33"/>
      <c r="H16" s="34"/>
      <c r="I16" s="33"/>
      <c r="J16" s="34"/>
    </row>
    <row r="17" spans="1:10" x14ac:dyDescent="0.25">
      <c r="A17" s="489"/>
      <c r="B17" s="387" t="s">
        <v>153</v>
      </c>
      <c r="C17" s="386" t="s">
        <v>373</v>
      </c>
      <c r="D17" s="126"/>
      <c r="E17" s="33"/>
      <c r="F17" s="34"/>
      <c r="G17" s="33"/>
      <c r="H17" s="34"/>
      <c r="I17" s="33"/>
      <c r="J17" s="34"/>
    </row>
    <row r="18" spans="1:10" x14ac:dyDescent="0.25">
      <c r="A18" s="489"/>
      <c r="B18" s="387" t="s">
        <v>154</v>
      </c>
      <c r="C18" s="386" t="s">
        <v>373</v>
      </c>
      <c r="D18" s="126"/>
      <c r="E18" s="33"/>
      <c r="F18" s="34"/>
      <c r="G18" s="33"/>
      <c r="H18" s="34"/>
      <c r="I18" s="33"/>
      <c r="J18" s="34"/>
    </row>
    <row r="19" spans="1:10" x14ac:dyDescent="0.25">
      <c r="A19" s="489"/>
      <c r="B19" s="387" t="s">
        <v>155</v>
      </c>
      <c r="C19" s="386" t="s">
        <v>373</v>
      </c>
      <c r="D19" s="126"/>
      <c r="E19" s="33"/>
      <c r="F19" s="34"/>
      <c r="G19" s="33"/>
      <c r="H19" s="34"/>
      <c r="I19" s="33"/>
      <c r="J19" s="34"/>
    </row>
    <row r="20" spans="1:10" x14ac:dyDescent="0.25">
      <c r="A20" s="489"/>
      <c r="B20" s="387" t="s">
        <v>156</v>
      </c>
      <c r="C20" s="386" t="s">
        <v>373</v>
      </c>
      <c r="D20" s="126"/>
      <c r="E20" s="33"/>
      <c r="F20" s="34"/>
      <c r="G20" s="33"/>
      <c r="H20" s="34"/>
      <c r="I20" s="33"/>
      <c r="J20" s="34"/>
    </row>
    <row r="21" spans="1:10" x14ac:dyDescent="0.25">
      <c r="A21" s="489"/>
      <c r="B21" s="387" t="s">
        <v>157</v>
      </c>
      <c r="C21" s="386" t="s">
        <v>373</v>
      </c>
      <c r="D21" s="126"/>
      <c r="E21" s="33"/>
      <c r="F21" s="34"/>
      <c r="G21" s="33"/>
      <c r="H21" s="34"/>
      <c r="I21" s="33"/>
      <c r="J21" s="34"/>
    </row>
    <row r="22" spans="1:10" x14ac:dyDescent="0.25">
      <c r="A22" s="489"/>
      <c r="B22" s="387" t="s">
        <v>158</v>
      </c>
      <c r="C22" s="386" t="s">
        <v>373</v>
      </c>
      <c r="D22" s="126"/>
      <c r="E22" s="33"/>
      <c r="F22" s="34"/>
      <c r="G22" s="33"/>
      <c r="H22" s="34"/>
      <c r="I22" s="33"/>
      <c r="J22" s="34"/>
    </row>
    <row r="23" spans="1:10" x14ac:dyDescent="0.25">
      <c r="A23" s="489"/>
      <c r="B23" s="387" t="s">
        <v>159</v>
      </c>
      <c r="C23" s="386" t="s">
        <v>373</v>
      </c>
      <c r="D23" s="126"/>
      <c r="E23" s="33"/>
      <c r="F23" s="34"/>
      <c r="G23" s="33"/>
      <c r="H23" s="34"/>
      <c r="I23" s="33"/>
      <c r="J23" s="34"/>
    </row>
    <row r="24" spans="1:10" x14ac:dyDescent="0.25">
      <c r="A24" s="489"/>
      <c r="B24" s="387" t="s">
        <v>160</v>
      </c>
      <c r="C24" s="386" t="s">
        <v>373</v>
      </c>
      <c r="D24" s="126"/>
      <c r="E24" s="33"/>
      <c r="F24" s="34"/>
      <c r="G24" s="33"/>
      <c r="H24" s="34"/>
      <c r="I24" s="33"/>
      <c r="J24" s="34"/>
    </row>
    <row r="25" spans="1:10" x14ac:dyDescent="0.25">
      <c r="A25" s="489"/>
      <c r="B25" s="387" t="s">
        <v>161</v>
      </c>
      <c r="C25" s="386" t="s">
        <v>373</v>
      </c>
      <c r="D25" s="126"/>
      <c r="E25" s="33"/>
      <c r="F25" s="34"/>
      <c r="G25" s="33"/>
      <c r="H25" s="34"/>
      <c r="I25" s="33"/>
      <c r="J25" s="34"/>
    </row>
    <row r="26" spans="1:10" ht="10.5" x14ac:dyDescent="0.25">
      <c r="A26" s="50">
        <v>3.2</v>
      </c>
      <c r="B26" s="45" t="s">
        <v>162</v>
      </c>
      <c r="C26" s="386"/>
      <c r="D26" s="126"/>
      <c r="E26" s="33"/>
      <c r="F26" s="34"/>
      <c r="G26" s="33"/>
      <c r="H26" s="34"/>
      <c r="I26" s="33"/>
      <c r="J26" s="34"/>
    </row>
    <row r="27" spans="1:10" ht="10.5" x14ac:dyDescent="0.25">
      <c r="A27" s="388" t="s">
        <v>163</v>
      </c>
      <c r="B27" s="45" t="s">
        <v>164</v>
      </c>
      <c r="C27" s="386" t="s">
        <v>144</v>
      </c>
      <c r="D27" s="126"/>
      <c r="E27" s="33"/>
      <c r="F27" s="34"/>
      <c r="G27" s="33"/>
      <c r="H27" s="34"/>
      <c r="I27" s="33"/>
      <c r="J27" s="34"/>
    </row>
    <row r="28" spans="1:10" ht="10.5" x14ac:dyDescent="0.25">
      <c r="A28" s="389" t="s">
        <v>165</v>
      </c>
      <c r="B28" s="390" t="s">
        <v>166</v>
      </c>
      <c r="C28" s="58" t="s">
        <v>382</v>
      </c>
      <c r="D28" s="126"/>
      <c r="E28" s="33"/>
      <c r="F28" s="34"/>
      <c r="G28" s="33"/>
      <c r="H28" s="34"/>
      <c r="I28" s="33"/>
      <c r="J28" s="34"/>
    </row>
    <row r="29" spans="1:10" ht="10.5" x14ac:dyDescent="0.25">
      <c r="A29" s="388" t="s">
        <v>168</v>
      </c>
      <c r="B29" s="45" t="s">
        <v>169</v>
      </c>
      <c r="C29" s="386" t="s">
        <v>144</v>
      </c>
      <c r="D29" s="126"/>
      <c r="E29" s="33"/>
      <c r="F29" s="34"/>
      <c r="G29" s="33"/>
      <c r="H29" s="34"/>
      <c r="I29" s="33"/>
      <c r="J29" s="34"/>
    </row>
    <row r="30" spans="1:10" ht="10.5" x14ac:dyDescent="0.25">
      <c r="A30" s="475" t="s">
        <v>170</v>
      </c>
      <c r="B30" s="45" t="s">
        <v>171</v>
      </c>
      <c r="C30" s="386" t="s">
        <v>71</v>
      </c>
      <c r="D30" s="126"/>
      <c r="E30" s="33"/>
      <c r="F30" s="34"/>
      <c r="G30" s="33"/>
      <c r="H30" s="34"/>
      <c r="I30" s="33"/>
      <c r="J30" s="34"/>
    </row>
    <row r="31" spans="1:10" x14ac:dyDescent="0.25">
      <c r="A31" s="475"/>
      <c r="B31" s="387" t="s">
        <v>172</v>
      </c>
      <c r="C31" s="386"/>
      <c r="D31" s="126"/>
      <c r="E31" s="33"/>
      <c r="F31" s="34"/>
      <c r="G31" s="33"/>
      <c r="H31" s="34"/>
      <c r="I31" s="33"/>
      <c r="J31" s="34"/>
    </row>
    <row r="32" spans="1:10" x14ac:dyDescent="0.25">
      <c r="A32" s="475"/>
      <c r="B32" s="387" t="s">
        <v>173</v>
      </c>
      <c r="C32" s="386" t="s">
        <v>203</v>
      </c>
      <c r="D32" s="126" t="s">
        <v>175</v>
      </c>
      <c r="E32" s="33"/>
      <c r="F32" s="34"/>
      <c r="G32" s="33"/>
      <c r="H32" s="34"/>
      <c r="I32" s="33"/>
      <c r="J32" s="34"/>
    </row>
    <row r="33" spans="1:10" x14ac:dyDescent="0.25">
      <c r="A33" s="475"/>
      <c r="B33" s="387" t="s">
        <v>176</v>
      </c>
      <c r="C33" s="386" t="s">
        <v>203</v>
      </c>
      <c r="D33" s="126" t="s">
        <v>175</v>
      </c>
      <c r="E33" s="33"/>
      <c r="F33" s="34"/>
      <c r="G33" s="33"/>
      <c r="H33" s="34"/>
      <c r="I33" s="33"/>
      <c r="J33" s="34"/>
    </row>
    <row r="34" spans="1:10" x14ac:dyDescent="0.25">
      <c r="A34" s="475"/>
      <c r="B34" s="387" t="s">
        <v>177</v>
      </c>
      <c r="C34" s="386" t="s">
        <v>203</v>
      </c>
      <c r="D34" s="126" t="s">
        <v>175</v>
      </c>
      <c r="E34" s="33"/>
      <c r="F34" s="34"/>
      <c r="G34" s="33"/>
      <c r="H34" s="34"/>
      <c r="I34" s="33"/>
      <c r="J34" s="34"/>
    </row>
    <row r="35" spans="1:10" x14ac:dyDescent="0.25">
      <c r="A35" s="475"/>
      <c r="B35" s="391" t="s">
        <v>178</v>
      </c>
      <c r="C35" s="386" t="s">
        <v>203</v>
      </c>
      <c r="D35" s="126"/>
      <c r="E35" s="33"/>
      <c r="F35" s="34"/>
      <c r="G35" s="33"/>
      <c r="H35" s="34"/>
      <c r="I35" s="33"/>
      <c r="J35" s="34"/>
    </row>
    <row r="36" spans="1:10" x14ac:dyDescent="0.25">
      <c r="A36" s="475"/>
      <c r="B36" s="47" t="s">
        <v>179</v>
      </c>
      <c r="C36" s="386" t="s">
        <v>203</v>
      </c>
      <c r="D36" s="126"/>
      <c r="E36" s="33"/>
      <c r="F36" s="34"/>
      <c r="G36" s="33"/>
      <c r="H36" s="34"/>
      <c r="I36" s="33"/>
      <c r="J36" s="34"/>
    </row>
    <row r="37" spans="1:10" ht="10.5" x14ac:dyDescent="0.25">
      <c r="A37" s="475" t="s">
        <v>181</v>
      </c>
      <c r="B37" s="45" t="s">
        <v>182</v>
      </c>
      <c r="C37" s="386" t="s">
        <v>71</v>
      </c>
      <c r="D37" s="126"/>
      <c r="E37" s="33"/>
      <c r="F37" s="34"/>
      <c r="G37" s="33"/>
      <c r="H37" s="34"/>
      <c r="I37" s="33"/>
      <c r="J37" s="34"/>
    </row>
    <row r="38" spans="1:10" x14ac:dyDescent="0.25">
      <c r="A38" s="475"/>
      <c r="B38" s="387" t="s">
        <v>183</v>
      </c>
      <c r="C38" s="386" t="s">
        <v>184</v>
      </c>
      <c r="D38" s="126"/>
      <c r="E38" s="33"/>
      <c r="F38" s="34"/>
      <c r="G38" s="33"/>
      <c r="H38" s="34"/>
      <c r="I38" s="33"/>
      <c r="J38" s="34"/>
    </row>
    <row r="39" spans="1:10" x14ac:dyDescent="0.25">
      <c r="A39" s="475"/>
      <c r="B39" s="387" t="s">
        <v>185</v>
      </c>
      <c r="C39" s="386" t="s">
        <v>186</v>
      </c>
      <c r="D39" s="126" t="s">
        <v>187</v>
      </c>
      <c r="E39" s="33"/>
      <c r="F39" s="34"/>
      <c r="G39" s="33"/>
      <c r="H39" s="34"/>
      <c r="I39" s="33"/>
      <c r="J39" s="34"/>
    </row>
    <row r="40" spans="1:10" x14ac:dyDescent="0.25">
      <c r="A40" s="475"/>
      <c r="B40" s="387" t="s">
        <v>188</v>
      </c>
      <c r="C40" s="386" t="s">
        <v>203</v>
      </c>
      <c r="D40" s="126" t="s">
        <v>189</v>
      </c>
      <c r="E40" s="33"/>
      <c r="F40" s="34"/>
      <c r="G40" s="33"/>
      <c r="H40" s="34"/>
      <c r="I40" s="33"/>
      <c r="J40" s="34"/>
    </row>
    <row r="41" spans="1:10" x14ac:dyDescent="0.25">
      <c r="A41" s="475"/>
      <c r="B41" s="391" t="s">
        <v>190</v>
      </c>
      <c r="C41" s="386" t="s">
        <v>203</v>
      </c>
      <c r="D41" s="126"/>
      <c r="E41" s="33"/>
      <c r="F41" s="34"/>
      <c r="G41" s="33"/>
      <c r="H41" s="34"/>
      <c r="I41" s="33"/>
      <c r="J41" s="34"/>
    </row>
    <row r="42" spans="1:10" x14ac:dyDescent="0.25">
      <c r="A42" s="388" t="s">
        <v>191</v>
      </c>
      <c r="B42" s="387" t="s">
        <v>192</v>
      </c>
      <c r="C42" s="386" t="s">
        <v>144</v>
      </c>
      <c r="D42" s="126"/>
      <c r="E42" s="33"/>
      <c r="F42" s="34"/>
      <c r="G42" s="33"/>
      <c r="H42" s="34"/>
      <c r="I42" s="33"/>
      <c r="J42" s="34"/>
    </row>
    <row r="43" spans="1:10" ht="10.5" x14ac:dyDescent="0.25">
      <c r="A43" s="476" t="s">
        <v>194</v>
      </c>
      <c r="B43" s="45" t="s">
        <v>195</v>
      </c>
      <c r="C43" s="386" t="s">
        <v>71</v>
      </c>
      <c r="D43" s="126"/>
      <c r="E43" s="33"/>
      <c r="F43" s="34"/>
      <c r="G43" s="33"/>
      <c r="H43" s="34"/>
      <c r="I43" s="33"/>
      <c r="J43" s="34"/>
    </row>
    <row r="44" spans="1:10" ht="13" x14ac:dyDescent="0.25">
      <c r="A44" s="490"/>
      <c r="B44" s="393" t="s">
        <v>375</v>
      </c>
      <c r="C44" s="58" t="s">
        <v>382</v>
      </c>
      <c r="D44" s="394" t="s">
        <v>197</v>
      </c>
      <c r="E44" s="33"/>
      <c r="F44" s="34"/>
      <c r="G44" s="33"/>
      <c r="H44" s="34"/>
      <c r="I44" s="33"/>
      <c r="J44" s="34"/>
    </row>
    <row r="45" spans="1:10" ht="12.75" customHeight="1" x14ac:dyDescent="0.25">
      <c r="A45" s="491"/>
      <c r="B45" s="395" t="s">
        <v>376</v>
      </c>
      <c r="C45" s="58" t="s">
        <v>382</v>
      </c>
      <c r="D45" s="394" t="s">
        <v>199</v>
      </c>
      <c r="E45" s="33"/>
      <c r="F45" s="34"/>
      <c r="G45" s="33"/>
      <c r="H45" s="34"/>
      <c r="I45" s="33"/>
      <c r="J45" s="34"/>
    </row>
    <row r="46" spans="1:10" x14ac:dyDescent="0.25">
      <c r="A46" s="388"/>
      <c r="B46" s="387"/>
      <c r="C46" s="386"/>
      <c r="D46" s="126"/>
      <c r="E46" s="33"/>
      <c r="F46" s="34"/>
      <c r="G46" s="33"/>
      <c r="H46" s="34"/>
      <c r="I46" s="33"/>
      <c r="J46" s="34"/>
    </row>
    <row r="47" spans="1:10" ht="10.5" x14ac:dyDescent="0.25">
      <c r="A47" s="475" t="s">
        <v>200</v>
      </c>
      <c r="B47" s="45" t="s">
        <v>201</v>
      </c>
      <c r="C47" s="386" t="s">
        <v>71</v>
      </c>
      <c r="D47" s="126"/>
      <c r="E47" s="33"/>
      <c r="F47" s="34"/>
      <c r="G47" s="33"/>
      <c r="H47" s="34"/>
      <c r="I47" s="33"/>
      <c r="J47" s="34"/>
    </row>
    <row r="48" spans="1:10" ht="11.25" customHeight="1" x14ac:dyDescent="0.25">
      <c r="A48" s="475"/>
      <c r="B48" s="387" t="s">
        <v>202</v>
      </c>
      <c r="C48" s="386" t="s">
        <v>203</v>
      </c>
      <c r="D48" s="126" t="s">
        <v>204</v>
      </c>
      <c r="E48" s="33"/>
      <c r="F48" s="34"/>
      <c r="G48" s="33"/>
      <c r="H48" s="34"/>
      <c r="I48" s="33"/>
      <c r="J48" s="34"/>
    </row>
    <row r="49" spans="1:10" ht="13.5" customHeight="1" x14ac:dyDescent="0.25">
      <c r="A49" s="475"/>
      <c r="B49" s="387" t="s">
        <v>205</v>
      </c>
      <c r="C49" s="386" t="s">
        <v>203</v>
      </c>
      <c r="D49" s="126" t="s">
        <v>206</v>
      </c>
      <c r="E49" s="33"/>
      <c r="F49" s="34"/>
      <c r="G49" s="33"/>
      <c r="H49" s="34"/>
      <c r="I49" s="33"/>
      <c r="J49" s="34"/>
    </row>
    <row r="50" spans="1:10" x14ac:dyDescent="0.25">
      <c r="A50" s="475"/>
      <c r="B50" s="387" t="s">
        <v>207</v>
      </c>
      <c r="C50" s="46" t="s">
        <v>208</v>
      </c>
      <c r="D50" s="126"/>
      <c r="E50" s="33"/>
      <c r="F50" s="34"/>
      <c r="G50" s="33"/>
      <c r="H50" s="34"/>
      <c r="I50" s="33"/>
      <c r="J50" s="34"/>
    </row>
    <row r="51" spans="1:10" x14ac:dyDescent="0.25">
      <c r="A51" s="475"/>
      <c r="B51" s="387" t="s">
        <v>209</v>
      </c>
      <c r="C51" s="4" t="s">
        <v>208</v>
      </c>
      <c r="D51" s="126"/>
      <c r="E51" s="33"/>
      <c r="F51" s="34"/>
      <c r="G51" s="33"/>
      <c r="H51" s="34"/>
      <c r="I51" s="33"/>
      <c r="J51" s="34"/>
    </row>
    <row r="52" spans="1:10" ht="10.5" x14ac:dyDescent="0.25">
      <c r="A52" s="475" t="s">
        <v>210</v>
      </c>
      <c r="B52" s="45" t="s">
        <v>211</v>
      </c>
      <c r="C52" s="386" t="s">
        <v>71</v>
      </c>
      <c r="D52" s="126"/>
      <c r="E52" s="33"/>
      <c r="F52" s="34"/>
      <c r="G52" s="33"/>
      <c r="H52" s="34"/>
      <c r="I52" s="33"/>
      <c r="J52" s="34"/>
    </row>
    <row r="53" spans="1:10" x14ac:dyDescent="0.25">
      <c r="A53" s="475"/>
      <c r="B53" s="387" t="s">
        <v>212</v>
      </c>
      <c r="C53" s="386" t="s">
        <v>203</v>
      </c>
      <c r="D53" s="126"/>
      <c r="E53" s="33"/>
      <c r="F53" s="34"/>
      <c r="G53" s="33"/>
      <c r="H53" s="34"/>
      <c r="I53" s="33"/>
      <c r="J53" s="34"/>
    </row>
    <row r="54" spans="1:10" ht="21" x14ac:dyDescent="0.25">
      <c r="A54" s="475"/>
      <c r="B54" s="387" t="s">
        <v>213</v>
      </c>
      <c r="C54" s="39" t="s">
        <v>214</v>
      </c>
      <c r="D54" s="126"/>
      <c r="E54" s="33"/>
      <c r="F54" s="34"/>
      <c r="G54" s="33"/>
      <c r="H54" s="34"/>
      <c r="I54" s="33"/>
      <c r="J54" s="34"/>
    </row>
    <row r="55" spans="1:10" ht="10.5" x14ac:dyDescent="0.25">
      <c r="A55" s="50">
        <v>3.3</v>
      </c>
      <c r="B55" s="45" t="s">
        <v>215</v>
      </c>
      <c r="C55" s="386"/>
      <c r="D55" s="126"/>
      <c r="E55" s="33"/>
      <c r="F55" s="34"/>
      <c r="G55" s="33"/>
      <c r="H55" s="34"/>
      <c r="I55" s="33"/>
      <c r="J55" s="34"/>
    </row>
    <row r="56" spans="1:10" ht="10.5" x14ac:dyDescent="0.25">
      <c r="A56" s="475" t="s">
        <v>216</v>
      </c>
      <c r="B56" s="45" t="s">
        <v>217</v>
      </c>
      <c r="C56" s="386" t="s">
        <v>71</v>
      </c>
      <c r="D56" s="126"/>
      <c r="E56" s="33"/>
      <c r="F56" s="34"/>
      <c r="G56" s="33"/>
      <c r="H56" s="34"/>
      <c r="I56" s="33"/>
      <c r="J56" s="34"/>
    </row>
    <row r="57" spans="1:10" x14ac:dyDescent="0.25">
      <c r="A57" s="475"/>
      <c r="B57" s="387" t="s">
        <v>218</v>
      </c>
      <c r="C57" s="386" t="s">
        <v>219</v>
      </c>
      <c r="D57" s="126"/>
      <c r="E57" s="33"/>
      <c r="F57" s="34"/>
      <c r="G57" s="33"/>
      <c r="H57" s="34"/>
      <c r="I57" s="33"/>
      <c r="J57" s="34"/>
    </row>
    <row r="58" spans="1:10" x14ac:dyDescent="0.25">
      <c r="A58" s="475"/>
      <c r="B58" s="387" t="s">
        <v>220</v>
      </c>
      <c r="C58" s="386" t="s">
        <v>221</v>
      </c>
      <c r="D58" s="126"/>
      <c r="E58" s="33"/>
      <c r="F58" s="34"/>
      <c r="G58" s="33"/>
      <c r="H58" s="34"/>
      <c r="I58" s="33"/>
      <c r="J58" s="34"/>
    </row>
    <row r="59" spans="1:10" ht="10.5" x14ac:dyDescent="0.25">
      <c r="A59" s="392" t="s">
        <v>222</v>
      </c>
      <c r="B59" s="88" t="s">
        <v>223</v>
      </c>
      <c r="C59" s="58" t="s">
        <v>383</v>
      </c>
      <c r="D59" s="126"/>
      <c r="E59" s="33"/>
      <c r="F59" s="34"/>
      <c r="G59" s="33"/>
      <c r="H59" s="34"/>
      <c r="I59" s="33"/>
      <c r="J59" s="34"/>
    </row>
    <row r="60" spans="1:10" ht="10.5" x14ac:dyDescent="0.25">
      <c r="A60" s="475" t="s">
        <v>225</v>
      </c>
      <c r="B60" s="45" t="s">
        <v>226</v>
      </c>
      <c r="C60" s="386" t="s">
        <v>71</v>
      </c>
      <c r="D60" s="126"/>
      <c r="E60" s="33"/>
      <c r="F60" s="34"/>
      <c r="G60" s="33"/>
      <c r="H60" s="34"/>
      <c r="I60" s="33"/>
      <c r="J60" s="34"/>
    </row>
    <row r="61" spans="1:10" ht="12.75" customHeight="1" x14ac:dyDescent="0.25">
      <c r="A61" s="475"/>
      <c r="B61" s="390" t="s">
        <v>227</v>
      </c>
      <c r="C61" s="58" t="s">
        <v>382</v>
      </c>
      <c r="D61" s="394" t="s">
        <v>228</v>
      </c>
      <c r="E61" s="33"/>
      <c r="F61" s="34"/>
      <c r="G61" s="33"/>
      <c r="H61" s="34"/>
      <c r="I61" s="33"/>
      <c r="J61" s="34"/>
    </row>
    <row r="62" spans="1:10" ht="10.5" x14ac:dyDescent="0.25">
      <c r="A62" s="388" t="s">
        <v>229</v>
      </c>
      <c r="B62" s="45" t="s">
        <v>230</v>
      </c>
      <c r="C62" s="386" t="s">
        <v>144</v>
      </c>
      <c r="D62" s="126"/>
      <c r="E62" s="33"/>
      <c r="F62" s="34"/>
      <c r="G62" s="33"/>
      <c r="H62" s="34"/>
      <c r="I62" s="33"/>
      <c r="J62" s="34"/>
    </row>
    <row r="63" spans="1:10" ht="10.5" x14ac:dyDescent="0.25">
      <c r="A63" s="112" t="s">
        <v>231</v>
      </c>
      <c r="B63" s="108" t="s">
        <v>232</v>
      </c>
      <c r="C63" s="109" t="s">
        <v>233</v>
      </c>
      <c r="D63" s="126"/>
      <c r="E63" s="33"/>
      <c r="F63" s="34"/>
      <c r="G63" s="33"/>
      <c r="H63" s="34"/>
      <c r="I63" s="33"/>
      <c r="J63" s="34"/>
    </row>
    <row r="64" spans="1:10" ht="10.5" x14ac:dyDescent="0.25">
      <c r="A64" s="475" t="s">
        <v>234</v>
      </c>
      <c r="B64" s="45" t="s">
        <v>235</v>
      </c>
      <c r="C64" s="386" t="s">
        <v>71</v>
      </c>
      <c r="D64" s="126"/>
      <c r="E64" s="33"/>
      <c r="F64" s="34"/>
      <c r="G64" s="33"/>
      <c r="H64" s="34"/>
      <c r="I64" s="33"/>
      <c r="J64" s="34"/>
    </row>
    <row r="65" spans="1:10" x14ac:dyDescent="0.25">
      <c r="A65" s="475"/>
      <c r="B65" s="387" t="s">
        <v>236</v>
      </c>
      <c r="C65" s="386" t="s">
        <v>203</v>
      </c>
      <c r="D65" s="126" t="s">
        <v>237</v>
      </c>
      <c r="E65" s="33"/>
      <c r="F65" s="34"/>
      <c r="G65" s="33"/>
      <c r="H65" s="34"/>
      <c r="I65" s="33"/>
      <c r="J65" s="34"/>
    </row>
    <row r="66" spans="1:10" ht="10.5" x14ac:dyDescent="0.25">
      <c r="A66" s="388" t="s">
        <v>238</v>
      </c>
      <c r="B66" s="45" t="s">
        <v>239</v>
      </c>
      <c r="C66" s="386" t="s">
        <v>144</v>
      </c>
      <c r="D66" s="126"/>
      <c r="E66" s="33"/>
      <c r="F66" s="34"/>
      <c r="G66" s="33"/>
      <c r="H66" s="34"/>
      <c r="I66" s="33"/>
      <c r="J66" s="34"/>
    </row>
    <row r="67" spans="1:10" ht="10.5" x14ac:dyDescent="0.25">
      <c r="A67" s="475" t="s">
        <v>240</v>
      </c>
      <c r="B67" s="45" t="s">
        <v>241</v>
      </c>
      <c r="C67" s="386" t="s">
        <v>71</v>
      </c>
      <c r="D67" s="126"/>
      <c r="E67" s="33"/>
      <c r="F67" s="34"/>
      <c r="G67" s="33"/>
      <c r="H67" s="34"/>
      <c r="I67" s="33"/>
      <c r="J67" s="34"/>
    </row>
    <row r="68" spans="1:10" x14ac:dyDescent="0.25">
      <c r="A68" s="475"/>
      <c r="B68" s="387" t="s">
        <v>242</v>
      </c>
      <c r="C68" s="386" t="s">
        <v>203</v>
      </c>
      <c r="D68" s="126" t="s">
        <v>243</v>
      </c>
      <c r="E68" s="33"/>
      <c r="F68" s="34"/>
      <c r="G68" s="33"/>
      <c r="H68" s="34"/>
      <c r="I68" s="33"/>
      <c r="J68" s="34"/>
    </row>
    <row r="69" spans="1:10" x14ac:dyDescent="0.25">
      <c r="A69" s="475"/>
      <c r="B69" s="387" t="s">
        <v>244</v>
      </c>
      <c r="C69" s="386" t="s">
        <v>203</v>
      </c>
      <c r="D69" s="126" t="s">
        <v>243</v>
      </c>
      <c r="E69" s="33"/>
      <c r="F69" s="34"/>
      <c r="G69" s="33"/>
      <c r="H69" s="34"/>
      <c r="I69" s="33"/>
      <c r="J69" s="34"/>
    </row>
    <row r="70" spans="1:10" ht="10.5" x14ac:dyDescent="0.25">
      <c r="A70" s="475"/>
      <c r="B70" s="390" t="s">
        <v>245</v>
      </c>
      <c r="C70" s="58" t="s">
        <v>382</v>
      </c>
      <c r="D70" s="394" t="s">
        <v>246</v>
      </c>
      <c r="E70" s="33"/>
      <c r="F70" s="34"/>
      <c r="G70" s="33"/>
      <c r="H70" s="34"/>
      <c r="I70" s="33"/>
      <c r="J70" s="34"/>
    </row>
    <row r="71" spans="1:10" ht="10.5" x14ac:dyDescent="0.25">
      <c r="A71" s="475"/>
      <c r="B71" s="390" t="s">
        <v>245</v>
      </c>
      <c r="C71" s="58" t="s">
        <v>382</v>
      </c>
      <c r="D71" s="394" t="s">
        <v>247</v>
      </c>
      <c r="E71" s="33"/>
      <c r="F71" s="34"/>
      <c r="G71" s="33"/>
      <c r="H71" s="34"/>
      <c r="I71" s="33"/>
      <c r="J71" s="34"/>
    </row>
    <row r="72" spans="1:10" ht="10.5" x14ac:dyDescent="0.25">
      <c r="A72" s="475" t="s">
        <v>248</v>
      </c>
      <c r="B72" s="45" t="s">
        <v>249</v>
      </c>
      <c r="C72" s="386" t="s">
        <v>144</v>
      </c>
      <c r="D72" s="126"/>
      <c r="E72" s="33"/>
      <c r="F72" s="34"/>
      <c r="G72" s="33"/>
      <c r="H72" s="34"/>
      <c r="I72" s="33"/>
      <c r="J72" s="34"/>
    </row>
    <row r="73" spans="1:10" x14ac:dyDescent="0.25">
      <c r="A73" s="475"/>
      <c r="B73" s="387" t="s">
        <v>250</v>
      </c>
      <c r="C73" s="386" t="s">
        <v>221</v>
      </c>
      <c r="D73" s="126"/>
      <c r="E73" s="33"/>
      <c r="F73" s="34"/>
      <c r="G73" s="33"/>
      <c r="H73" s="34"/>
      <c r="I73" s="33"/>
      <c r="J73" s="34"/>
    </row>
    <row r="74" spans="1:10" ht="10.5" x14ac:dyDescent="0.25">
      <c r="A74" s="50">
        <v>3.4</v>
      </c>
      <c r="B74" s="45" t="s">
        <v>251</v>
      </c>
      <c r="C74" s="386"/>
      <c r="D74" s="126"/>
      <c r="E74" s="33"/>
      <c r="F74" s="34"/>
      <c r="G74" s="33"/>
      <c r="H74" s="34"/>
      <c r="I74" s="33"/>
      <c r="J74" s="34"/>
    </row>
    <row r="75" spans="1:10" ht="10.5" x14ac:dyDescent="0.25">
      <c r="A75" s="388" t="s">
        <v>252</v>
      </c>
      <c r="B75" s="45" t="s">
        <v>253</v>
      </c>
      <c r="C75" s="386" t="s">
        <v>71</v>
      </c>
      <c r="D75" s="126"/>
      <c r="E75" s="33"/>
      <c r="F75" s="34"/>
      <c r="G75" s="33"/>
      <c r="H75" s="34"/>
      <c r="I75" s="33"/>
      <c r="J75" s="34"/>
    </row>
    <row r="76" spans="1:10" x14ac:dyDescent="0.25">
      <c r="A76" s="476" t="s">
        <v>254</v>
      </c>
      <c r="B76" s="387" t="s">
        <v>255</v>
      </c>
      <c r="C76" s="386">
        <v>2200</v>
      </c>
      <c r="D76" s="126" t="s">
        <v>256</v>
      </c>
      <c r="E76" s="33"/>
      <c r="F76" s="34"/>
      <c r="G76" s="33"/>
      <c r="H76" s="34"/>
      <c r="I76" s="33"/>
      <c r="J76" s="34"/>
    </row>
    <row r="77" spans="1:10" x14ac:dyDescent="0.25">
      <c r="A77" s="477"/>
      <c r="B77" s="387" t="s">
        <v>257</v>
      </c>
      <c r="C77" s="386" t="s">
        <v>258</v>
      </c>
      <c r="D77" s="126" t="s">
        <v>247</v>
      </c>
      <c r="E77" s="33"/>
      <c r="F77" s="34"/>
      <c r="G77" s="33"/>
      <c r="H77" s="34"/>
      <c r="I77" s="33"/>
      <c r="J77" s="34"/>
    </row>
    <row r="78" spans="1:10" x14ac:dyDescent="0.25">
      <c r="A78" s="478"/>
      <c r="B78" s="387" t="s">
        <v>259</v>
      </c>
      <c r="C78" s="386" t="s">
        <v>260</v>
      </c>
      <c r="D78" s="126"/>
      <c r="E78" s="33"/>
      <c r="F78" s="34"/>
      <c r="G78" s="33"/>
      <c r="H78" s="34"/>
      <c r="I78" s="33"/>
      <c r="J78" s="34"/>
    </row>
    <row r="79" spans="1:10" ht="10.5" x14ac:dyDescent="0.25">
      <c r="A79" s="476" t="s">
        <v>261</v>
      </c>
      <c r="B79" s="45" t="s">
        <v>262</v>
      </c>
      <c r="C79" s="396"/>
      <c r="D79" s="126"/>
      <c r="E79" s="33"/>
      <c r="F79" s="34"/>
      <c r="G79" s="33"/>
      <c r="H79" s="34"/>
      <c r="I79" s="33"/>
      <c r="J79" s="34"/>
    </row>
    <row r="80" spans="1:10" x14ac:dyDescent="0.25">
      <c r="A80" s="477"/>
      <c r="B80" s="387" t="s">
        <v>263</v>
      </c>
      <c r="C80" s="386">
        <v>40</v>
      </c>
      <c r="D80" s="126" t="s">
        <v>264</v>
      </c>
      <c r="E80" s="33"/>
      <c r="F80" s="34"/>
      <c r="G80" s="33"/>
      <c r="H80" s="34"/>
      <c r="I80" s="33"/>
      <c r="J80" s="34"/>
    </row>
    <row r="81" spans="1:10" x14ac:dyDescent="0.25">
      <c r="A81" s="477"/>
      <c r="B81" s="387" t="s">
        <v>265</v>
      </c>
      <c r="C81" s="386">
        <v>30</v>
      </c>
      <c r="D81" s="126" t="s">
        <v>264</v>
      </c>
      <c r="E81" s="33"/>
      <c r="F81" s="34"/>
      <c r="G81" s="33"/>
      <c r="H81" s="34"/>
      <c r="I81" s="33"/>
      <c r="J81" s="34"/>
    </row>
    <row r="82" spans="1:10" x14ac:dyDescent="0.25">
      <c r="A82" s="477"/>
      <c r="B82" s="387" t="s">
        <v>266</v>
      </c>
      <c r="C82" s="386">
        <v>20</v>
      </c>
      <c r="D82" s="126" t="s">
        <v>264</v>
      </c>
      <c r="E82" s="33"/>
      <c r="F82" s="34"/>
      <c r="G82" s="33"/>
      <c r="H82" s="34"/>
      <c r="I82" s="33"/>
      <c r="J82" s="34"/>
    </row>
    <row r="83" spans="1:10" x14ac:dyDescent="0.25">
      <c r="A83" s="478"/>
      <c r="B83" s="387" t="s">
        <v>267</v>
      </c>
      <c r="C83" s="386">
        <v>-10</v>
      </c>
      <c r="D83" s="126" t="s">
        <v>264</v>
      </c>
      <c r="E83" s="33"/>
      <c r="F83" s="34"/>
      <c r="G83" s="33"/>
      <c r="H83" s="34"/>
      <c r="I83" s="33"/>
      <c r="J83" s="34"/>
    </row>
    <row r="84" spans="1:10" ht="10.5" x14ac:dyDescent="0.25">
      <c r="A84" s="476" t="s">
        <v>268</v>
      </c>
      <c r="B84" s="45" t="s">
        <v>269</v>
      </c>
      <c r="C84" s="386"/>
      <c r="D84" s="126"/>
      <c r="E84" s="33"/>
      <c r="F84" s="34"/>
      <c r="G84" s="33"/>
      <c r="H84" s="34"/>
      <c r="I84" s="33"/>
      <c r="J84" s="34"/>
    </row>
    <row r="85" spans="1:10" x14ac:dyDescent="0.25">
      <c r="A85" s="477"/>
      <c r="B85" s="387" t="s">
        <v>263</v>
      </c>
      <c r="C85" s="386">
        <v>50</v>
      </c>
      <c r="D85" s="126" t="s">
        <v>264</v>
      </c>
      <c r="E85" s="33"/>
      <c r="F85" s="34"/>
      <c r="G85" s="33"/>
      <c r="H85" s="34"/>
      <c r="I85" s="33"/>
      <c r="J85" s="34"/>
    </row>
    <row r="86" spans="1:10" x14ac:dyDescent="0.25">
      <c r="A86" s="477"/>
      <c r="B86" s="387" t="s">
        <v>265</v>
      </c>
      <c r="C86" s="386">
        <v>35</v>
      </c>
      <c r="D86" s="126" t="s">
        <v>264</v>
      </c>
      <c r="E86" s="33"/>
      <c r="F86" s="34"/>
      <c r="G86" s="33"/>
      <c r="H86" s="34"/>
      <c r="I86" s="33"/>
      <c r="J86" s="34"/>
    </row>
    <row r="87" spans="1:10" x14ac:dyDescent="0.25">
      <c r="A87" s="477"/>
      <c r="B87" s="387" t="s">
        <v>266</v>
      </c>
      <c r="C87" s="386">
        <v>25</v>
      </c>
      <c r="D87" s="126" t="s">
        <v>264</v>
      </c>
      <c r="E87" s="33"/>
      <c r="F87" s="34"/>
      <c r="G87" s="33"/>
      <c r="H87" s="34"/>
      <c r="I87" s="33"/>
      <c r="J87" s="34"/>
    </row>
    <row r="88" spans="1:10" x14ac:dyDescent="0.25">
      <c r="A88" s="478"/>
      <c r="B88" s="387" t="s">
        <v>267</v>
      </c>
      <c r="C88" s="386">
        <v>-5</v>
      </c>
      <c r="D88" s="126" t="s">
        <v>264</v>
      </c>
      <c r="E88" s="33"/>
      <c r="F88" s="34"/>
      <c r="G88" s="33"/>
      <c r="H88" s="34"/>
      <c r="I88" s="33"/>
      <c r="J88" s="34"/>
    </row>
    <row r="89" spans="1:10" ht="10.5" x14ac:dyDescent="0.25">
      <c r="A89" s="483" t="s">
        <v>270</v>
      </c>
      <c r="B89" s="108" t="s">
        <v>271</v>
      </c>
      <c r="C89" s="109"/>
      <c r="D89" s="110"/>
      <c r="E89" s="33"/>
      <c r="F89" s="34"/>
      <c r="G89" s="33"/>
      <c r="H89" s="34"/>
      <c r="I89" s="33"/>
      <c r="J89" s="34"/>
    </row>
    <row r="90" spans="1:10" x14ac:dyDescent="0.25">
      <c r="A90" s="488"/>
      <c r="B90" s="111" t="s">
        <v>263</v>
      </c>
      <c r="C90" s="109">
        <v>35</v>
      </c>
      <c r="D90" s="110" t="s">
        <v>264</v>
      </c>
      <c r="E90" s="33"/>
      <c r="F90" s="34"/>
      <c r="G90" s="33"/>
      <c r="H90" s="34"/>
      <c r="I90" s="33"/>
      <c r="J90" s="34"/>
    </row>
    <row r="91" spans="1:10" x14ac:dyDescent="0.25">
      <c r="A91" s="488"/>
      <c r="B91" s="111" t="s">
        <v>265</v>
      </c>
      <c r="C91" s="109">
        <v>25</v>
      </c>
      <c r="D91" s="110" t="s">
        <v>264</v>
      </c>
      <c r="E91" s="33"/>
      <c r="F91" s="34"/>
      <c r="G91" s="33"/>
      <c r="H91" s="34"/>
      <c r="I91" s="33"/>
      <c r="J91" s="34"/>
    </row>
    <row r="92" spans="1:10" x14ac:dyDescent="0.25">
      <c r="A92" s="488"/>
      <c r="B92" s="111" t="s">
        <v>266</v>
      </c>
      <c r="C92" s="109">
        <v>20</v>
      </c>
      <c r="D92" s="110" t="s">
        <v>264</v>
      </c>
      <c r="E92" s="33"/>
      <c r="F92" s="34"/>
      <c r="G92" s="33"/>
      <c r="H92" s="34"/>
      <c r="I92" s="33"/>
      <c r="J92" s="34"/>
    </row>
    <row r="93" spans="1:10" x14ac:dyDescent="0.25">
      <c r="A93" s="484"/>
      <c r="B93" s="111" t="s">
        <v>267</v>
      </c>
      <c r="C93" s="109">
        <v>-5</v>
      </c>
      <c r="D93" s="110" t="s">
        <v>264</v>
      </c>
      <c r="E93" s="33"/>
      <c r="F93" s="34"/>
      <c r="G93" s="33"/>
      <c r="H93" s="34"/>
      <c r="I93" s="33"/>
      <c r="J93" s="34"/>
    </row>
    <row r="94" spans="1:10" ht="10.5" x14ac:dyDescent="0.25">
      <c r="A94" s="388" t="s">
        <v>272</v>
      </c>
      <c r="B94" s="45" t="s">
        <v>273</v>
      </c>
      <c r="C94" s="386" t="s">
        <v>144</v>
      </c>
      <c r="D94" s="126"/>
      <c r="E94" s="33"/>
      <c r="F94" s="34"/>
      <c r="G94" s="33"/>
      <c r="H94" s="34"/>
      <c r="I94" s="33"/>
      <c r="J94" s="34"/>
    </row>
    <row r="95" spans="1:10" ht="10.5" x14ac:dyDescent="0.25">
      <c r="A95" s="388" t="s">
        <v>274</v>
      </c>
      <c r="B95" s="45" t="s">
        <v>275</v>
      </c>
      <c r="C95" s="386" t="s">
        <v>144</v>
      </c>
      <c r="D95" s="126"/>
      <c r="E95" s="33"/>
      <c r="F95" s="34"/>
      <c r="G95" s="33"/>
      <c r="H95" s="34"/>
      <c r="I95" s="33"/>
      <c r="J95" s="34"/>
    </row>
    <row r="96" spans="1:10" ht="10.5" x14ac:dyDescent="0.25">
      <c r="A96" s="388" t="s">
        <v>276</v>
      </c>
      <c r="B96" s="45" t="s">
        <v>277</v>
      </c>
      <c r="C96" s="386" t="s">
        <v>144</v>
      </c>
      <c r="D96" s="126"/>
      <c r="E96" s="33"/>
      <c r="F96" s="34"/>
      <c r="G96" s="33"/>
      <c r="H96" s="34"/>
      <c r="I96" s="33"/>
      <c r="J96" s="34"/>
    </row>
    <row r="97" spans="1:10" ht="10.5" x14ac:dyDescent="0.25">
      <c r="A97" s="112" t="s">
        <v>278</v>
      </c>
      <c r="B97" s="45" t="s">
        <v>279</v>
      </c>
      <c r="C97" s="386" t="s">
        <v>203</v>
      </c>
      <c r="D97" s="126"/>
      <c r="E97" s="33"/>
      <c r="F97" s="34"/>
      <c r="G97" s="33"/>
      <c r="H97" s="34"/>
      <c r="I97" s="33"/>
      <c r="J97" s="34"/>
    </row>
    <row r="98" spans="1:10" ht="10.5" x14ac:dyDescent="0.25">
      <c r="A98" s="112" t="s">
        <v>280</v>
      </c>
      <c r="B98" s="45" t="s">
        <v>281</v>
      </c>
      <c r="C98" s="386" t="s">
        <v>203</v>
      </c>
      <c r="D98" s="126"/>
      <c r="E98" s="33"/>
      <c r="F98" s="34"/>
      <c r="G98" s="33"/>
      <c r="H98" s="34"/>
      <c r="I98" s="33"/>
      <c r="J98" s="34"/>
    </row>
    <row r="99" spans="1:10" ht="10.5" x14ac:dyDescent="0.25">
      <c r="A99" s="482" t="s">
        <v>282</v>
      </c>
      <c r="B99" s="45" t="s">
        <v>283</v>
      </c>
      <c r="C99" s="386"/>
      <c r="D99" s="126"/>
      <c r="E99" s="33"/>
      <c r="F99" s="34"/>
      <c r="G99" s="33"/>
      <c r="H99" s="34"/>
      <c r="I99" s="33"/>
      <c r="J99" s="34"/>
    </row>
    <row r="100" spans="1:10" ht="10.5" x14ac:dyDescent="0.25">
      <c r="A100" s="482"/>
      <c r="B100" s="387" t="s">
        <v>284</v>
      </c>
      <c r="C100" s="386" t="s">
        <v>203</v>
      </c>
      <c r="D100" s="126" t="s">
        <v>378</v>
      </c>
      <c r="E100" s="33"/>
      <c r="F100" s="34"/>
      <c r="G100" s="33"/>
      <c r="H100" s="34"/>
      <c r="I100" s="33"/>
      <c r="J100" s="34"/>
    </row>
    <row r="101" spans="1:10" x14ac:dyDescent="0.25">
      <c r="A101" s="482"/>
      <c r="B101" s="387" t="s">
        <v>286</v>
      </c>
      <c r="C101" s="386" t="s">
        <v>203</v>
      </c>
      <c r="D101" s="126"/>
      <c r="E101" s="33"/>
      <c r="F101" s="34"/>
      <c r="G101" s="33"/>
      <c r="H101" s="34"/>
      <c r="I101" s="33"/>
      <c r="J101" s="34"/>
    </row>
    <row r="102" spans="1:10" ht="10.5" x14ac:dyDescent="0.25">
      <c r="A102" s="483" t="s">
        <v>287</v>
      </c>
      <c r="B102" s="45" t="s">
        <v>288</v>
      </c>
      <c r="C102" s="386"/>
      <c r="D102" s="126"/>
      <c r="E102" s="33"/>
      <c r="F102" s="34"/>
      <c r="G102" s="33"/>
      <c r="H102" s="34"/>
      <c r="I102" s="33"/>
      <c r="J102" s="34"/>
    </row>
    <row r="103" spans="1:10" ht="11.25" customHeight="1" x14ac:dyDescent="0.25">
      <c r="A103" s="484"/>
      <c r="B103" s="387" t="s">
        <v>289</v>
      </c>
      <c r="C103" s="485" t="s">
        <v>290</v>
      </c>
      <c r="D103" s="126"/>
      <c r="E103" s="33"/>
      <c r="F103" s="34"/>
      <c r="G103" s="33"/>
      <c r="H103" s="34"/>
      <c r="I103" s="33"/>
      <c r="J103" s="34"/>
    </row>
    <row r="104" spans="1:10" ht="10.5" x14ac:dyDescent="0.25">
      <c r="A104" s="388" t="s">
        <v>291</v>
      </c>
      <c r="B104" s="45" t="s">
        <v>292</v>
      </c>
      <c r="C104" s="486"/>
      <c r="D104" s="126"/>
      <c r="E104" s="33"/>
      <c r="F104" s="34"/>
      <c r="G104" s="33"/>
      <c r="H104" s="34"/>
      <c r="I104" s="33"/>
      <c r="J104" s="34"/>
    </row>
    <row r="105" spans="1:10" ht="10.5" x14ac:dyDescent="0.25">
      <c r="A105" s="388" t="s">
        <v>293</v>
      </c>
      <c r="B105" s="45" t="s">
        <v>294</v>
      </c>
      <c r="C105" s="487"/>
      <c r="D105" s="126"/>
      <c r="E105" s="33"/>
      <c r="F105" s="34"/>
      <c r="G105" s="33"/>
      <c r="H105" s="34"/>
      <c r="I105" s="33"/>
      <c r="J105" s="34"/>
    </row>
    <row r="106" spans="1:10" ht="21" x14ac:dyDescent="0.25">
      <c r="A106" s="388" t="s">
        <v>295</v>
      </c>
      <c r="B106" s="45" t="s">
        <v>296</v>
      </c>
      <c r="C106" s="32" t="s">
        <v>384</v>
      </c>
      <c r="D106" s="126"/>
      <c r="E106" s="33"/>
      <c r="F106" s="34"/>
      <c r="G106" s="33"/>
      <c r="H106" s="34"/>
      <c r="I106" s="33"/>
      <c r="J106" s="34"/>
    </row>
    <row r="107" spans="1:10" ht="10.5" x14ac:dyDescent="0.25">
      <c r="A107" s="388" t="s">
        <v>298</v>
      </c>
      <c r="B107" s="45" t="s">
        <v>299</v>
      </c>
      <c r="C107" s="386" t="s">
        <v>380</v>
      </c>
      <c r="D107" s="126"/>
      <c r="E107" s="33"/>
      <c r="F107" s="34"/>
      <c r="G107" s="33"/>
      <c r="H107" s="34"/>
      <c r="I107" s="33"/>
      <c r="J107" s="34"/>
    </row>
    <row r="108" spans="1:10" ht="10.5" x14ac:dyDescent="0.25">
      <c r="A108" s="388" t="s">
        <v>300</v>
      </c>
      <c r="B108" s="45" t="s">
        <v>301</v>
      </c>
      <c r="C108" s="386" t="s">
        <v>203</v>
      </c>
      <c r="D108" s="126"/>
      <c r="E108" s="33"/>
      <c r="F108" s="34"/>
      <c r="G108" s="33"/>
      <c r="H108" s="34"/>
      <c r="I108" s="33"/>
      <c r="J108" s="34"/>
    </row>
    <row r="109" spans="1:10" ht="10.5" x14ac:dyDescent="0.25">
      <c r="A109" s="388" t="s">
        <v>302</v>
      </c>
      <c r="B109" s="45" t="s">
        <v>303</v>
      </c>
      <c r="C109" s="386" t="s">
        <v>203</v>
      </c>
      <c r="D109" s="126"/>
      <c r="E109" s="33"/>
      <c r="F109" s="34"/>
      <c r="G109" s="33"/>
      <c r="H109" s="34"/>
      <c r="I109" s="33"/>
      <c r="J109" s="34"/>
    </row>
    <row r="110" spans="1:10" ht="10.5" x14ac:dyDescent="0.25">
      <c r="A110" s="388" t="s">
        <v>304</v>
      </c>
      <c r="B110" s="45" t="s">
        <v>305</v>
      </c>
      <c r="C110" s="386" t="s">
        <v>203</v>
      </c>
      <c r="D110" s="126"/>
      <c r="E110" s="33"/>
      <c r="F110" s="34"/>
      <c r="G110" s="33"/>
      <c r="H110" s="34"/>
      <c r="I110" s="33"/>
      <c r="J110" s="34"/>
    </row>
    <row r="111" spans="1:10" ht="10.5" x14ac:dyDescent="0.25">
      <c r="A111" s="388" t="s">
        <v>306</v>
      </c>
      <c r="B111" s="45" t="s">
        <v>307</v>
      </c>
      <c r="C111" s="386" t="s">
        <v>203</v>
      </c>
      <c r="D111" s="126"/>
      <c r="E111" s="33"/>
      <c r="F111" s="34"/>
      <c r="G111" s="33"/>
      <c r="H111" s="34"/>
      <c r="I111" s="33"/>
      <c r="J111" s="34"/>
    </row>
    <row r="112" spans="1:10" ht="10.5" x14ac:dyDescent="0.25">
      <c r="A112" s="388" t="s">
        <v>308</v>
      </c>
      <c r="B112" s="45" t="s">
        <v>309</v>
      </c>
      <c r="C112" s="386" t="s">
        <v>203</v>
      </c>
      <c r="D112" s="126"/>
      <c r="E112" s="33"/>
      <c r="F112" s="34"/>
      <c r="G112" s="33"/>
      <c r="H112" s="34"/>
      <c r="I112" s="33"/>
      <c r="J112" s="34"/>
    </row>
    <row r="113" spans="1:10" ht="10.5" x14ac:dyDescent="0.25">
      <c r="A113" s="388" t="s">
        <v>310</v>
      </c>
      <c r="B113" s="45" t="s">
        <v>159</v>
      </c>
      <c r="C113" s="386" t="s">
        <v>144</v>
      </c>
      <c r="D113" s="126"/>
      <c r="E113" s="33"/>
      <c r="F113" s="34"/>
      <c r="G113" s="33"/>
      <c r="H113" s="34"/>
      <c r="I113" s="33"/>
      <c r="J113" s="34"/>
    </row>
    <row r="114" spans="1:10" ht="10.5" x14ac:dyDescent="0.25">
      <c r="A114" s="388" t="s">
        <v>311</v>
      </c>
      <c r="B114" s="45" t="s">
        <v>312</v>
      </c>
      <c r="C114" s="386" t="s">
        <v>203</v>
      </c>
      <c r="D114" s="126"/>
      <c r="E114" s="33"/>
      <c r="F114" s="34"/>
      <c r="G114" s="33"/>
      <c r="H114" s="34"/>
      <c r="I114" s="33"/>
      <c r="J114" s="34"/>
    </row>
    <row r="115" spans="1:10" ht="10.5" x14ac:dyDescent="0.25">
      <c r="A115" s="50">
        <v>3.5</v>
      </c>
      <c r="B115" s="45" t="s">
        <v>313</v>
      </c>
      <c r="C115" s="386" t="s">
        <v>71</v>
      </c>
      <c r="D115" s="126"/>
      <c r="E115" s="33"/>
      <c r="F115" s="34"/>
      <c r="G115" s="33"/>
      <c r="H115" s="34"/>
      <c r="I115" s="33"/>
      <c r="J115" s="34"/>
    </row>
    <row r="116" spans="1:10" ht="10.5" x14ac:dyDescent="0.25">
      <c r="A116" s="479" t="s">
        <v>314</v>
      </c>
      <c r="B116" s="45" t="s">
        <v>315</v>
      </c>
      <c r="C116" s="386" t="s">
        <v>165</v>
      </c>
      <c r="D116" s="126"/>
      <c r="E116" s="33"/>
      <c r="F116" s="34"/>
      <c r="G116" s="33"/>
      <c r="H116" s="34"/>
      <c r="I116" s="33"/>
      <c r="J116" s="34"/>
    </row>
    <row r="117" spans="1:10" x14ac:dyDescent="0.25">
      <c r="A117" s="477"/>
      <c r="B117" s="387" t="s">
        <v>316</v>
      </c>
      <c r="C117" s="386" t="s">
        <v>317</v>
      </c>
      <c r="D117" s="126"/>
      <c r="E117" s="33"/>
      <c r="F117" s="34"/>
      <c r="G117" s="33"/>
      <c r="H117" s="34"/>
      <c r="I117" s="33"/>
      <c r="J117" s="34"/>
    </row>
    <row r="118" spans="1:10" x14ac:dyDescent="0.25">
      <c r="A118" s="478"/>
      <c r="B118" s="387" t="s">
        <v>318</v>
      </c>
      <c r="C118" s="386" t="s">
        <v>317</v>
      </c>
      <c r="D118" s="126"/>
      <c r="E118" s="33"/>
      <c r="F118" s="34"/>
      <c r="G118" s="33"/>
      <c r="H118" s="34"/>
      <c r="I118" s="33"/>
      <c r="J118" s="34"/>
    </row>
    <row r="119" spans="1:10" ht="10.5" x14ac:dyDescent="0.25">
      <c r="A119" s="479" t="s">
        <v>319</v>
      </c>
      <c r="B119" s="45" t="s">
        <v>320</v>
      </c>
      <c r="C119" s="386" t="s">
        <v>165</v>
      </c>
      <c r="D119" s="126"/>
      <c r="E119" s="33"/>
      <c r="F119" s="34"/>
      <c r="G119" s="33"/>
      <c r="H119" s="34"/>
      <c r="I119" s="33"/>
      <c r="J119" s="34"/>
    </row>
    <row r="120" spans="1:10" x14ac:dyDescent="0.25">
      <c r="A120" s="478"/>
      <c r="B120" s="387" t="s">
        <v>321</v>
      </c>
      <c r="C120" s="386" t="s">
        <v>317</v>
      </c>
      <c r="D120" s="126"/>
      <c r="E120" s="33"/>
      <c r="F120" s="34"/>
      <c r="G120" s="33"/>
      <c r="H120" s="34"/>
      <c r="I120" s="33"/>
      <c r="J120" s="34"/>
    </row>
    <row r="121" spans="1:10" ht="10.5" x14ac:dyDescent="0.25">
      <c r="A121" s="50" t="s">
        <v>322</v>
      </c>
      <c r="B121" s="45" t="s">
        <v>323</v>
      </c>
      <c r="C121" s="386" t="s">
        <v>317</v>
      </c>
      <c r="D121" s="126"/>
      <c r="E121" s="33"/>
      <c r="F121" s="34"/>
      <c r="G121" s="33"/>
      <c r="H121" s="34"/>
      <c r="I121" s="33"/>
      <c r="J121" s="34"/>
    </row>
    <row r="122" spans="1:10" ht="10.5" x14ac:dyDescent="0.25">
      <c r="A122" s="50" t="s">
        <v>324</v>
      </c>
      <c r="B122" s="45" t="s">
        <v>155</v>
      </c>
      <c r="C122" s="386" t="s">
        <v>317</v>
      </c>
      <c r="D122" s="126"/>
      <c r="E122" s="33"/>
      <c r="F122" s="34"/>
      <c r="G122" s="33"/>
      <c r="H122" s="34"/>
      <c r="I122" s="33"/>
      <c r="J122" s="34"/>
    </row>
    <row r="123" spans="1:10" ht="10.5" x14ac:dyDescent="0.25">
      <c r="A123" s="50">
        <v>3.6</v>
      </c>
      <c r="B123" s="45" t="s">
        <v>325</v>
      </c>
      <c r="C123" s="386" t="s">
        <v>71</v>
      </c>
      <c r="D123" s="126"/>
      <c r="E123" s="33"/>
      <c r="F123" s="34"/>
      <c r="G123" s="33"/>
      <c r="H123" s="34"/>
      <c r="I123" s="33"/>
      <c r="J123" s="34"/>
    </row>
    <row r="124" spans="1:10" ht="10.5" x14ac:dyDescent="0.25">
      <c r="A124" s="50" t="s">
        <v>326</v>
      </c>
      <c r="B124" s="45" t="s">
        <v>327</v>
      </c>
      <c r="C124" s="386" t="s">
        <v>71</v>
      </c>
      <c r="D124" s="126"/>
      <c r="E124" s="33"/>
      <c r="F124" s="34"/>
      <c r="G124" s="33"/>
      <c r="H124" s="34"/>
      <c r="I124" s="33"/>
      <c r="J124" s="34"/>
    </row>
    <row r="125" spans="1:10" ht="10.5" x14ac:dyDescent="0.25">
      <c r="A125" s="50" t="s">
        <v>328</v>
      </c>
      <c r="B125" s="45" t="s">
        <v>329</v>
      </c>
      <c r="C125" s="480" t="s">
        <v>330</v>
      </c>
      <c r="D125" s="126"/>
      <c r="E125" s="33"/>
      <c r="F125" s="34"/>
      <c r="G125" s="33"/>
      <c r="H125" s="34"/>
      <c r="I125" s="33"/>
      <c r="J125" s="34"/>
    </row>
    <row r="126" spans="1:10" ht="10.5" x14ac:dyDescent="0.25">
      <c r="A126" s="50" t="s">
        <v>331</v>
      </c>
      <c r="B126" s="45" t="s">
        <v>332</v>
      </c>
      <c r="C126" s="481"/>
      <c r="D126" s="126"/>
      <c r="E126" s="33"/>
      <c r="F126" s="34"/>
      <c r="G126" s="33"/>
      <c r="H126" s="34"/>
      <c r="I126" s="33"/>
      <c r="J126" s="34"/>
    </row>
    <row r="127" spans="1:10" ht="11.25" customHeight="1" x14ac:dyDescent="0.25">
      <c r="A127" s="50" t="s">
        <v>333</v>
      </c>
      <c r="B127" s="45" t="s">
        <v>334</v>
      </c>
      <c r="C127" s="386" t="s">
        <v>144</v>
      </c>
      <c r="D127" s="126"/>
      <c r="E127" s="33"/>
      <c r="F127" s="34"/>
      <c r="G127" s="33"/>
      <c r="H127" s="34"/>
      <c r="I127" s="33"/>
      <c r="J127" s="34"/>
    </row>
    <row r="128" spans="1:10" ht="10.5" x14ac:dyDescent="0.25">
      <c r="A128" s="50">
        <v>3.7</v>
      </c>
      <c r="B128" s="45" t="s">
        <v>336</v>
      </c>
      <c r="C128" s="386" t="s">
        <v>71</v>
      </c>
      <c r="D128" s="126"/>
      <c r="E128" s="33"/>
      <c r="F128" s="34"/>
      <c r="G128" s="33"/>
      <c r="H128" s="34"/>
      <c r="I128" s="33"/>
      <c r="J128" s="34"/>
    </row>
    <row r="129" spans="1:10" ht="10.5" x14ac:dyDescent="0.25">
      <c r="A129" s="50" t="s">
        <v>337</v>
      </c>
      <c r="B129" s="45" t="s">
        <v>338</v>
      </c>
      <c r="C129" s="386" t="s">
        <v>144</v>
      </c>
      <c r="D129" s="126"/>
      <c r="E129" s="33"/>
      <c r="F129" s="34"/>
      <c r="G129" s="33"/>
      <c r="H129" s="34"/>
      <c r="I129" s="33"/>
      <c r="J129" s="34"/>
    </row>
    <row r="130" spans="1:10" ht="10.5" x14ac:dyDescent="0.25">
      <c r="A130" s="50" t="s">
        <v>339</v>
      </c>
      <c r="B130" s="45" t="s">
        <v>340</v>
      </c>
      <c r="C130" s="386" t="s">
        <v>144</v>
      </c>
      <c r="D130" s="126"/>
      <c r="E130" s="33"/>
      <c r="F130" s="34"/>
      <c r="G130" s="33"/>
      <c r="H130" s="34"/>
      <c r="I130" s="33"/>
      <c r="J130" s="34"/>
    </row>
    <row r="131" spans="1:10" ht="11" thickBot="1" x14ac:dyDescent="0.3">
      <c r="A131" s="50" t="s">
        <v>341</v>
      </c>
      <c r="B131" s="51" t="s">
        <v>158</v>
      </c>
      <c r="C131" s="397" t="s">
        <v>144</v>
      </c>
      <c r="D131" s="398"/>
      <c r="E131" s="35"/>
      <c r="F131" s="36"/>
      <c r="G131" s="35"/>
      <c r="H131" s="36"/>
      <c r="I131" s="35"/>
      <c r="J131" s="36"/>
    </row>
  </sheetData>
  <sheetProtection formatCells="0" formatColumns="0" formatRows="0" insertHyperlinks="0" selectLockedCells="1"/>
  <mergeCells count="30">
    <mergeCell ref="A1:J1"/>
    <mergeCell ref="A3:J3"/>
    <mergeCell ref="A5:J5"/>
    <mergeCell ref="A7:A8"/>
    <mergeCell ref="B7:B8"/>
    <mergeCell ref="C7:D8"/>
    <mergeCell ref="E7:F7"/>
    <mergeCell ref="G7:H7"/>
    <mergeCell ref="I7:J7"/>
    <mergeCell ref="A10:A25"/>
    <mergeCell ref="A30:A36"/>
    <mergeCell ref="A37:A41"/>
    <mergeCell ref="A43:A45"/>
    <mergeCell ref="A47:A51"/>
    <mergeCell ref="A52:A54"/>
    <mergeCell ref="A56:A58"/>
    <mergeCell ref="A60:A61"/>
    <mergeCell ref="A64:A65"/>
    <mergeCell ref="A67:A71"/>
    <mergeCell ref="A72:A73"/>
    <mergeCell ref="A76:A78"/>
    <mergeCell ref="A119:A120"/>
    <mergeCell ref="C125:C126"/>
    <mergeCell ref="A79:A83"/>
    <mergeCell ref="A84:A88"/>
    <mergeCell ref="A99:A101"/>
    <mergeCell ref="A102:A103"/>
    <mergeCell ref="C103:C105"/>
    <mergeCell ref="A116:A118"/>
    <mergeCell ref="A89:A93"/>
  </mergeCells>
  <hyperlinks>
    <hyperlink ref="C54" location="'Temp Derating Factors'!A1" display="Specify on &quot;Temperature Derating Factors&quot; worksheet" xr:uid="{5F7DBB83-321F-4D59-8DA8-21F931ED84D5}"/>
    <hyperlink ref="C103:C105" location="Accessories!A1" display="See &quot;Accessories&quot; " xr:uid="{0AAA41C5-0466-42C3-AC67-35901DDDFCEC}"/>
    <hyperlink ref="C125:C126" location="'Type Testing'!A1" display="Details to be provided on Type Testing Sheet" xr:uid="{DE173A38-4C74-41AB-AEB7-65B1B39D6734}"/>
    <hyperlink ref="C28" location="'Offered SinteredPBE Plate Cells'!A1" display="See &quot;Offered SinteredPBE Plate Cells&quot;" xr:uid="{7DAB0008-352D-4C4A-93E0-AE19B4D81955}"/>
    <hyperlink ref="C44" location="'Offered SinteredPBE Plate Cells'!A1" display="See &quot;Offered SinteredPBE Plate Cells&quot;" xr:uid="{D1DA2797-778F-4EE4-AA55-DA3C7A97EB08}"/>
    <hyperlink ref="C45" location="'Offered SinteredPBE Plate Cells'!A1" display="See &quot;Offered SinteredPBE Plate Cells&quot;" xr:uid="{2EC03A28-EF18-4590-8A57-A07FDCBC0C48}"/>
    <hyperlink ref="C61" location="'Offered SinteredPBE Plate Cells'!A1" display="See &quot;Offered SinteredPBE Plate Cells&quot;" xr:uid="{B8630B45-056F-4BBC-B271-82A277C9E9AE}"/>
    <hyperlink ref="C70" location="'Offered SinteredPBE Plate Cells'!A1" display="See &quot;Offered SinteredPBE Plate Cells&quot;" xr:uid="{E370BA3C-9C05-45A7-B595-562698DC13CC}"/>
    <hyperlink ref="C71" location="'Offered SinteredPBE Plate Cells'!A1" display="See &quot;Offered SinteredPBE Plate Cells&quot;" xr:uid="{B6CCC134-B956-41B9-B992-5E0C3958D907}"/>
    <hyperlink ref="C59" location="'Battery Cabinets - SPBE Plate'!A1" display="See &quot;Battery Cabinets - SPBE Plate&quot;" xr:uid="{5ED75C2B-3EAE-4F38-8276-E0ADEA5C4E98}"/>
    <hyperlink ref="C106" location="'Track Record - Offered SPBE'!A1" display="Indicate figures on &quot;Track Record - Offered SPBE&quot;Sheet" xr:uid="{14ED79E5-8260-4326-9AF4-D2F61CBBFD09}"/>
  </hyperlinks>
  <pageMargins left="0.75" right="0.75" top="1" bottom="1" header="0.5" footer="0.5"/>
  <pageSetup paperSize="9" scale="62" orientation="landscape" r:id="rId1"/>
  <headerFooter alignWithMargins="0"/>
  <rowBreaks count="3" manualBreakCount="3">
    <brk id="36" max="16383" man="1"/>
    <brk id="66" max="16383" man="1"/>
    <brk id="9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B76B4-28A4-4676-8310-EC17CCF24DDF}">
  <dimension ref="A1:N131"/>
  <sheetViews>
    <sheetView showGridLines="0" zoomScaleNormal="100" workbookViewId="0">
      <pane ySplit="8" topLeftCell="A9" activePane="bottomLeft" state="frozen"/>
      <selection pane="bottomLeft" activeCell="E11" sqref="E11"/>
    </sheetView>
  </sheetViews>
  <sheetFormatPr defaultColWidth="9.1796875" defaultRowHeight="10" x14ac:dyDescent="0.25"/>
  <cols>
    <col min="1" max="1" width="9.453125" style="4" bestFit="1" customWidth="1"/>
    <col min="2" max="2" width="45.54296875" style="28" customWidth="1"/>
    <col min="3" max="3" width="32.26953125" style="28" customWidth="1"/>
    <col min="4" max="4" width="6.1796875" style="29" bestFit="1" customWidth="1"/>
    <col min="5" max="5" width="19.453125" style="4" customWidth="1"/>
    <col min="6" max="6" width="55.7265625" style="130" customWidth="1"/>
    <col min="7" max="7" width="20.7265625" style="4" hidden="1" customWidth="1"/>
    <col min="8" max="8" width="30" style="130" hidden="1" customWidth="1"/>
    <col min="9" max="10" width="20.7265625" style="4" hidden="1" customWidth="1"/>
    <col min="11" max="12" width="10.81640625" style="4" hidden="1" customWidth="1"/>
    <col min="13" max="13" width="2" style="4" hidden="1" customWidth="1"/>
    <col min="14" max="14" width="45.453125" style="4" hidden="1" customWidth="1"/>
    <col min="15" max="16384" width="9.1796875" style="28"/>
  </cols>
  <sheetData>
    <row r="1" spans="1:14" ht="16.5" customHeight="1" x14ac:dyDescent="0.25">
      <c r="A1" s="449" t="s">
        <v>385</v>
      </c>
      <c r="B1" s="449"/>
      <c r="C1" s="449"/>
      <c r="D1" s="449"/>
      <c r="E1" s="449"/>
      <c r="F1" s="449"/>
      <c r="G1" s="449"/>
      <c r="H1" s="449"/>
      <c r="I1" s="449"/>
      <c r="J1" s="449"/>
    </row>
    <row r="3" spans="1:14" ht="13" x14ac:dyDescent="0.25">
      <c r="A3" s="452" t="s">
        <v>130</v>
      </c>
      <c r="B3" s="452"/>
      <c r="C3" s="452"/>
      <c r="D3" s="452"/>
      <c r="E3" s="452"/>
      <c r="F3" s="452"/>
      <c r="G3" s="452"/>
      <c r="H3" s="452"/>
      <c r="I3" s="452"/>
      <c r="J3" s="452"/>
    </row>
    <row r="4" spans="1:14" ht="10.5" x14ac:dyDescent="0.25">
      <c r="B4" s="5"/>
      <c r="D4" s="4"/>
    </row>
    <row r="5" spans="1:14" s="31" customFormat="1" ht="15.5" x14ac:dyDescent="0.25">
      <c r="A5" s="453" t="s">
        <v>131</v>
      </c>
      <c r="B5" s="453"/>
      <c r="C5" s="453"/>
      <c r="D5" s="453"/>
      <c r="E5" s="453"/>
      <c r="F5" s="453"/>
      <c r="G5" s="453"/>
      <c r="H5" s="453"/>
      <c r="I5" s="453"/>
      <c r="J5" s="453"/>
      <c r="K5" s="30"/>
      <c r="L5" s="30"/>
      <c r="M5" s="30"/>
      <c r="N5" s="30"/>
    </row>
    <row r="6" spans="1:14" ht="11" thickBot="1" x14ac:dyDescent="0.3">
      <c r="B6" s="5"/>
      <c r="D6" s="4"/>
    </row>
    <row r="7" spans="1:14" s="7" customFormat="1" ht="13" x14ac:dyDescent="0.25">
      <c r="A7" s="463" t="s">
        <v>132</v>
      </c>
      <c r="B7" s="460" t="s">
        <v>133</v>
      </c>
      <c r="C7" s="456" t="s">
        <v>134</v>
      </c>
      <c r="D7" s="457"/>
      <c r="E7" s="454" t="s">
        <v>344</v>
      </c>
      <c r="F7" s="455"/>
      <c r="G7" s="454" t="s">
        <v>73</v>
      </c>
      <c r="H7" s="466"/>
      <c r="I7" s="454" t="s">
        <v>74</v>
      </c>
      <c r="J7" s="455"/>
      <c r="K7" s="129" t="s">
        <v>73</v>
      </c>
      <c r="L7" s="140" t="s">
        <v>74</v>
      </c>
      <c r="M7" s="432" t="s">
        <v>5</v>
      </c>
      <c r="N7" s="432" t="s">
        <v>136</v>
      </c>
    </row>
    <row r="8" spans="1:14" s="7" customFormat="1" ht="26.5" thickBot="1" x14ac:dyDescent="0.3">
      <c r="A8" s="464"/>
      <c r="B8" s="461"/>
      <c r="C8" s="458"/>
      <c r="D8" s="459"/>
      <c r="E8" s="134" t="s">
        <v>137</v>
      </c>
      <c r="F8" s="255" t="s">
        <v>138</v>
      </c>
      <c r="G8" s="134" t="s">
        <v>75</v>
      </c>
      <c r="H8" s="135" t="s">
        <v>76</v>
      </c>
      <c r="I8" s="134" t="s">
        <v>75</v>
      </c>
      <c r="J8" s="255" t="s">
        <v>76</v>
      </c>
      <c r="K8" s="329" t="s">
        <v>139</v>
      </c>
      <c r="L8" s="330" t="s">
        <v>139</v>
      </c>
      <c r="M8" s="432"/>
      <c r="N8" s="432"/>
    </row>
    <row r="9" spans="1:14" ht="11.5" x14ac:dyDescent="0.25">
      <c r="A9" s="213">
        <v>3</v>
      </c>
      <c r="B9" s="214" t="s">
        <v>140</v>
      </c>
      <c r="C9" s="302"/>
      <c r="D9" s="297"/>
      <c r="E9" s="215" t="s">
        <v>141</v>
      </c>
      <c r="F9" s="216" t="s">
        <v>141</v>
      </c>
      <c r="G9" s="124" t="s">
        <v>141</v>
      </c>
      <c r="H9" s="125" t="s">
        <v>141</v>
      </c>
      <c r="I9" s="124" t="s">
        <v>141</v>
      </c>
      <c r="J9" s="311" t="s">
        <v>141</v>
      </c>
      <c r="K9" s="215"/>
      <c r="L9" s="217"/>
      <c r="M9" s="237"/>
      <c r="N9" s="237"/>
    </row>
    <row r="10" spans="1:14" ht="11.5" x14ac:dyDescent="0.25">
      <c r="A10" s="462">
        <v>3.1</v>
      </c>
      <c r="B10" s="221" t="s">
        <v>142</v>
      </c>
      <c r="C10" s="303"/>
      <c r="D10" s="298"/>
      <c r="E10" s="215" t="s">
        <v>141</v>
      </c>
      <c r="F10" s="223" t="s">
        <v>141</v>
      </c>
      <c r="G10" s="133" t="s">
        <v>141</v>
      </c>
      <c r="H10" s="126" t="s">
        <v>141</v>
      </c>
      <c r="I10" s="133" t="s">
        <v>141</v>
      </c>
      <c r="J10" s="312" t="s">
        <v>141</v>
      </c>
      <c r="K10" s="224"/>
      <c r="L10" s="222"/>
      <c r="M10" s="237"/>
      <c r="N10" s="237"/>
    </row>
    <row r="11" spans="1:14" ht="11.5" x14ac:dyDescent="0.25">
      <c r="A11" s="462"/>
      <c r="B11" s="225" t="s">
        <v>143</v>
      </c>
      <c r="C11" s="303" t="s">
        <v>144</v>
      </c>
      <c r="D11" s="298"/>
      <c r="E11" s="226" t="s">
        <v>78</v>
      </c>
      <c r="F11" s="227"/>
      <c r="G11" s="33" t="s">
        <v>78</v>
      </c>
      <c r="H11" s="131"/>
      <c r="I11" s="33" t="s">
        <v>78</v>
      </c>
      <c r="J11" s="313"/>
      <c r="K11" s="224">
        <f t="shared" ref="K11:K25" si="0">VLOOKUP(G11,ComplianceList,2,0)</f>
        <v>0</v>
      </c>
      <c r="L11" s="222">
        <f t="shared" ref="L11:L25" si="1">VLOOKUP(I11,ComplianceList,2,0)</f>
        <v>0</v>
      </c>
      <c r="M11" s="288">
        <f>VLOOKUP(N11,Scoring!$B$3:$C$9,2,0)</f>
        <v>1</v>
      </c>
      <c r="N11" s="288" t="s">
        <v>145</v>
      </c>
    </row>
    <row r="12" spans="1:14" ht="11.5" x14ac:dyDescent="0.25">
      <c r="A12" s="462"/>
      <c r="B12" s="225" t="s">
        <v>146</v>
      </c>
      <c r="C12" s="303" t="s">
        <v>147</v>
      </c>
      <c r="D12" s="298"/>
      <c r="E12" s="226" t="s">
        <v>78</v>
      </c>
      <c r="F12" s="227"/>
      <c r="G12" s="33" t="s">
        <v>78</v>
      </c>
      <c r="H12" s="131"/>
      <c r="I12" s="33" t="s">
        <v>78</v>
      </c>
      <c r="J12" s="313"/>
      <c r="K12" s="224">
        <f t="shared" si="0"/>
        <v>0</v>
      </c>
      <c r="L12" s="222">
        <f t="shared" si="1"/>
        <v>0</v>
      </c>
      <c r="M12" s="288">
        <f>VLOOKUP(N12,Scoring!$B$3:$C$9,2,0)</f>
        <v>1</v>
      </c>
      <c r="N12" s="288" t="s">
        <v>145</v>
      </c>
    </row>
    <row r="13" spans="1:14" ht="11.5" x14ac:dyDescent="0.25">
      <c r="A13" s="462"/>
      <c r="B13" s="225" t="s">
        <v>148</v>
      </c>
      <c r="C13" s="303" t="s">
        <v>149</v>
      </c>
      <c r="D13" s="298"/>
      <c r="E13" s="226" t="s">
        <v>78</v>
      </c>
      <c r="F13" s="227"/>
      <c r="G13" s="33" t="s">
        <v>78</v>
      </c>
      <c r="H13" s="131"/>
      <c r="I13" s="33" t="s">
        <v>78</v>
      </c>
      <c r="J13" s="313"/>
      <c r="K13" s="224">
        <f t="shared" si="0"/>
        <v>0</v>
      </c>
      <c r="L13" s="222">
        <f t="shared" si="1"/>
        <v>0</v>
      </c>
      <c r="M13" s="288">
        <f>VLOOKUP(N13,Scoring!$B$3:$C$9,2,0)</f>
        <v>1</v>
      </c>
      <c r="N13" s="288" t="s">
        <v>145</v>
      </c>
    </row>
    <row r="14" spans="1:14" ht="11.5" x14ac:dyDescent="0.25">
      <c r="A14" s="462"/>
      <c r="B14" s="225" t="s">
        <v>150</v>
      </c>
      <c r="C14" s="303" t="s">
        <v>149</v>
      </c>
      <c r="D14" s="298"/>
      <c r="E14" s="226" t="s">
        <v>78</v>
      </c>
      <c r="F14" s="227"/>
      <c r="G14" s="33" t="s">
        <v>78</v>
      </c>
      <c r="H14" s="131"/>
      <c r="I14" s="33" t="s">
        <v>78</v>
      </c>
      <c r="J14" s="313"/>
      <c r="K14" s="224">
        <f t="shared" si="0"/>
        <v>0</v>
      </c>
      <c r="L14" s="222">
        <f t="shared" si="1"/>
        <v>0</v>
      </c>
      <c r="M14" s="288">
        <f>VLOOKUP(N14,Scoring!$B$3:$C$9,2,0)</f>
        <v>1</v>
      </c>
      <c r="N14" s="288" t="s">
        <v>145</v>
      </c>
    </row>
    <row r="15" spans="1:14" ht="11.5" x14ac:dyDescent="0.25">
      <c r="A15" s="462"/>
      <c r="B15" s="225" t="s">
        <v>151</v>
      </c>
      <c r="C15" s="303" t="s">
        <v>149</v>
      </c>
      <c r="D15" s="298"/>
      <c r="E15" s="226" t="s">
        <v>78</v>
      </c>
      <c r="F15" s="227"/>
      <c r="G15" s="33" t="s">
        <v>78</v>
      </c>
      <c r="H15" s="131"/>
      <c r="I15" s="33" t="s">
        <v>78</v>
      </c>
      <c r="J15" s="313"/>
      <c r="K15" s="224">
        <f t="shared" si="0"/>
        <v>0</v>
      </c>
      <c r="L15" s="222">
        <f t="shared" si="1"/>
        <v>0</v>
      </c>
      <c r="M15" s="288">
        <f>VLOOKUP(N15,Scoring!$B$3:$C$9,2,0)</f>
        <v>1</v>
      </c>
      <c r="N15" s="288" t="s">
        <v>145</v>
      </c>
    </row>
    <row r="16" spans="1:14" ht="11.5" x14ac:dyDescent="0.25">
      <c r="A16" s="462"/>
      <c r="B16" s="225" t="s">
        <v>152</v>
      </c>
      <c r="C16" s="303" t="s">
        <v>71</v>
      </c>
      <c r="D16" s="298"/>
      <c r="E16" s="226" t="s">
        <v>78</v>
      </c>
      <c r="F16" s="227"/>
      <c r="G16" s="33" t="s">
        <v>78</v>
      </c>
      <c r="H16" s="131"/>
      <c r="I16" s="33" t="s">
        <v>78</v>
      </c>
      <c r="J16" s="313"/>
      <c r="K16" s="224">
        <f t="shared" si="0"/>
        <v>0</v>
      </c>
      <c r="L16" s="222">
        <f t="shared" si="1"/>
        <v>0</v>
      </c>
      <c r="M16" s="288">
        <f>VLOOKUP(N16,Scoring!$B$3:$C$9,2,0)</f>
        <v>1</v>
      </c>
      <c r="N16" s="288" t="s">
        <v>145</v>
      </c>
    </row>
    <row r="17" spans="1:14" ht="11.5" x14ac:dyDescent="0.25">
      <c r="A17" s="462"/>
      <c r="B17" s="225" t="s">
        <v>153</v>
      </c>
      <c r="C17" s="303" t="s">
        <v>71</v>
      </c>
      <c r="D17" s="298"/>
      <c r="E17" s="226" t="s">
        <v>78</v>
      </c>
      <c r="F17" s="227"/>
      <c r="G17" s="33" t="s">
        <v>78</v>
      </c>
      <c r="H17" s="131"/>
      <c r="I17" s="33" t="s">
        <v>78</v>
      </c>
      <c r="J17" s="313"/>
      <c r="K17" s="224">
        <f t="shared" si="0"/>
        <v>0</v>
      </c>
      <c r="L17" s="222">
        <f t="shared" si="1"/>
        <v>0</v>
      </c>
      <c r="M17" s="288">
        <f>VLOOKUP(N17,Scoring!$B$3:$C$9,2,0)</f>
        <v>1</v>
      </c>
      <c r="N17" s="288" t="s">
        <v>145</v>
      </c>
    </row>
    <row r="18" spans="1:14" ht="11.5" x14ac:dyDescent="0.25">
      <c r="A18" s="462"/>
      <c r="B18" s="225" t="s">
        <v>154</v>
      </c>
      <c r="C18" s="303" t="s">
        <v>71</v>
      </c>
      <c r="D18" s="298"/>
      <c r="E18" s="226" t="s">
        <v>78</v>
      </c>
      <c r="F18" s="227"/>
      <c r="G18" s="33" t="s">
        <v>78</v>
      </c>
      <c r="H18" s="131"/>
      <c r="I18" s="33" t="s">
        <v>78</v>
      </c>
      <c r="J18" s="313"/>
      <c r="K18" s="224">
        <f t="shared" si="0"/>
        <v>0</v>
      </c>
      <c r="L18" s="222">
        <f t="shared" si="1"/>
        <v>0</v>
      </c>
      <c r="M18" s="288">
        <f>VLOOKUP(N18,Scoring!$B$3:$C$9,2,0)</f>
        <v>1</v>
      </c>
      <c r="N18" s="288" t="s">
        <v>145</v>
      </c>
    </row>
    <row r="19" spans="1:14" ht="11.5" x14ac:dyDescent="0.25">
      <c r="A19" s="462"/>
      <c r="B19" s="225" t="s">
        <v>155</v>
      </c>
      <c r="C19" s="303" t="s">
        <v>71</v>
      </c>
      <c r="D19" s="298"/>
      <c r="E19" s="226" t="s">
        <v>78</v>
      </c>
      <c r="F19" s="227"/>
      <c r="G19" s="33" t="s">
        <v>78</v>
      </c>
      <c r="H19" s="131"/>
      <c r="I19" s="33" t="s">
        <v>78</v>
      </c>
      <c r="J19" s="313"/>
      <c r="K19" s="224">
        <f t="shared" si="0"/>
        <v>0</v>
      </c>
      <c r="L19" s="222">
        <f t="shared" si="1"/>
        <v>0</v>
      </c>
      <c r="M19" s="288">
        <f>VLOOKUP(N19,Scoring!$B$3:$C$9,2,0)</f>
        <v>1</v>
      </c>
      <c r="N19" s="288" t="s">
        <v>145</v>
      </c>
    </row>
    <row r="20" spans="1:14" ht="11.5" x14ac:dyDescent="0.25">
      <c r="A20" s="462"/>
      <c r="B20" s="225" t="s">
        <v>156</v>
      </c>
      <c r="C20" s="303" t="s">
        <v>71</v>
      </c>
      <c r="D20" s="298"/>
      <c r="E20" s="226" t="s">
        <v>78</v>
      </c>
      <c r="F20" s="227"/>
      <c r="G20" s="33" t="s">
        <v>78</v>
      </c>
      <c r="H20" s="131"/>
      <c r="I20" s="33" t="s">
        <v>78</v>
      </c>
      <c r="J20" s="313"/>
      <c r="K20" s="224">
        <f t="shared" si="0"/>
        <v>0</v>
      </c>
      <c r="L20" s="222">
        <f t="shared" si="1"/>
        <v>0</v>
      </c>
      <c r="M20" s="288">
        <f>VLOOKUP(N20,Scoring!$B$3:$C$9,2,0)</f>
        <v>1</v>
      </c>
      <c r="N20" s="288" t="s">
        <v>145</v>
      </c>
    </row>
    <row r="21" spans="1:14" ht="11.5" x14ac:dyDescent="0.25">
      <c r="A21" s="462"/>
      <c r="B21" s="225" t="s">
        <v>157</v>
      </c>
      <c r="C21" s="303" t="s">
        <v>71</v>
      </c>
      <c r="D21" s="298"/>
      <c r="E21" s="226" t="s">
        <v>78</v>
      </c>
      <c r="F21" s="227"/>
      <c r="G21" s="33" t="s">
        <v>78</v>
      </c>
      <c r="H21" s="131"/>
      <c r="I21" s="33" t="s">
        <v>78</v>
      </c>
      <c r="J21" s="313"/>
      <c r="K21" s="224">
        <f t="shared" si="0"/>
        <v>0</v>
      </c>
      <c r="L21" s="222">
        <f t="shared" si="1"/>
        <v>0</v>
      </c>
      <c r="M21" s="288">
        <f>VLOOKUP(N21,Scoring!$B$3:$C$9,2,0)</f>
        <v>1</v>
      </c>
      <c r="N21" s="288" t="s">
        <v>145</v>
      </c>
    </row>
    <row r="22" spans="1:14" ht="11.5" x14ac:dyDescent="0.25">
      <c r="A22" s="462"/>
      <c r="B22" s="225" t="s">
        <v>158</v>
      </c>
      <c r="C22" s="303" t="s">
        <v>71</v>
      </c>
      <c r="D22" s="298"/>
      <c r="E22" s="226" t="s">
        <v>78</v>
      </c>
      <c r="F22" s="227"/>
      <c r="G22" s="33" t="s">
        <v>78</v>
      </c>
      <c r="H22" s="131"/>
      <c r="I22" s="33" t="s">
        <v>78</v>
      </c>
      <c r="J22" s="313"/>
      <c r="K22" s="224">
        <f t="shared" si="0"/>
        <v>0</v>
      </c>
      <c r="L22" s="222">
        <f t="shared" si="1"/>
        <v>0</v>
      </c>
      <c r="M22" s="288">
        <f>VLOOKUP(N22,Scoring!$B$3:$C$9,2,0)</f>
        <v>1</v>
      </c>
      <c r="N22" s="288" t="s">
        <v>145</v>
      </c>
    </row>
    <row r="23" spans="1:14" ht="11.5" x14ac:dyDescent="0.25">
      <c r="A23" s="462"/>
      <c r="B23" s="225" t="s">
        <v>159</v>
      </c>
      <c r="C23" s="303" t="s">
        <v>71</v>
      </c>
      <c r="D23" s="298"/>
      <c r="E23" s="226" t="s">
        <v>78</v>
      </c>
      <c r="F23" s="227"/>
      <c r="G23" s="33" t="s">
        <v>78</v>
      </c>
      <c r="H23" s="131"/>
      <c r="I23" s="33" t="s">
        <v>78</v>
      </c>
      <c r="J23" s="313"/>
      <c r="K23" s="224">
        <f t="shared" si="0"/>
        <v>0</v>
      </c>
      <c r="L23" s="222">
        <f t="shared" si="1"/>
        <v>0</v>
      </c>
      <c r="M23" s="288">
        <f>VLOOKUP(N23,Scoring!$B$3:$C$9,2,0)</f>
        <v>1</v>
      </c>
      <c r="N23" s="288" t="s">
        <v>145</v>
      </c>
    </row>
    <row r="24" spans="1:14" ht="11.5" x14ac:dyDescent="0.25">
      <c r="A24" s="462"/>
      <c r="B24" s="225" t="s">
        <v>160</v>
      </c>
      <c r="C24" s="303" t="s">
        <v>71</v>
      </c>
      <c r="D24" s="298"/>
      <c r="E24" s="226" t="s">
        <v>78</v>
      </c>
      <c r="F24" s="227"/>
      <c r="G24" s="33" t="s">
        <v>78</v>
      </c>
      <c r="H24" s="131"/>
      <c r="I24" s="33" t="s">
        <v>78</v>
      </c>
      <c r="J24" s="313"/>
      <c r="K24" s="224">
        <f t="shared" si="0"/>
        <v>0</v>
      </c>
      <c r="L24" s="222">
        <f t="shared" si="1"/>
        <v>0</v>
      </c>
      <c r="M24" s="288">
        <f>VLOOKUP(N24,Scoring!$B$3:$C$9,2,0)</f>
        <v>1</v>
      </c>
      <c r="N24" s="288" t="s">
        <v>145</v>
      </c>
    </row>
    <row r="25" spans="1:14" ht="11.5" x14ac:dyDescent="0.25">
      <c r="A25" s="462"/>
      <c r="B25" s="225" t="s">
        <v>161</v>
      </c>
      <c r="C25" s="303" t="s">
        <v>149</v>
      </c>
      <c r="D25" s="298"/>
      <c r="E25" s="226" t="s">
        <v>78</v>
      </c>
      <c r="F25" s="227"/>
      <c r="G25" s="33" t="s">
        <v>78</v>
      </c>
      <c r="H25" s="131"/>
      <c r="I25" s="33" t="s">
        <v>78</v>
      </c>
      <c r="J25" s="313"/>
      <c r="K25" s="224">
        <f t="shared" si="0"/>
        <v>0</v>
      </c>
      <c r="L25" s="222">
        <f t="shared" si="1"/>
        <v>0</v>
      </c>
      <c r="M25" s="288">
        <f>VLOOKUP(N25,Scoring!$B$3:$C$9,2,0)</f>
        <v>1</v>
      </c>
      <c r="N25" s="288" t="s">
        <v>145</v>
      </c>
    </row>
    <row r="26" spans="1:14" ht="11.5" x14ac:dyDescent="0.25">
      <c r="A26" s="220">
        <v>3.2</v>
      </c>
      <c r="B26" s="221" t="s">
        <v>162</v>
      </c>
      <c r="C26" s="303"/>
      <c r="D26" s="298"/>
      <c r="E26" s="215" t="s">
        <v>141</v>
      </c>
      <c r="F26" s="223" t="s">
        <v>141</v>
      </c>
      <c r="G26" s="133" t="s">
        <v>141</v>
      </c>
      <c r="H26" s="126" t="s">
        <v>141</v>
      </c>
      <c r="I26" s="133" t="s">
        <v>141</v>
      </c>
      <c r="J26" s="312" t="s">
        <v>141</v>
      </c>
      <c r="K26" s="224"/>
      <c r="L26" s="222"/>
      <c r="M26" s="237"/>
      <c r="N26" s="237"/>
    </row>
    <row r="27" spans="1:14" ht="11.5" x14ac:dyDescent="0.25">
      <c r="A27" s="229" t="s">
        <v>163</v>
      </c>
      <c r="B27" s="221" t="s">
        <v>164</v>
      </c>
      <c r="C27" s="303" t="s">
        <v>71</v>
      </c>
      <c r="D27" s="298"/>
      <c r="E27" s="226" t="s">
        <v>78</v>
      </c>
      <c r="F27" s="227"/>
      <c r="G27" s="33" t="s">
        <v>78</v>
      </c>
      <c r="H27" s="131"/>
      <c r="I27" s="33" t="s">
        <v>78</v>
      </c>
      <c r="J27" s="313"/>
      <c r="K27" s="315">
        <f>VLOOKUP(G27,ComplianceList,2,0)</f>
        <v>0</v>
      </c>
      <c r="L27" s="316">
        <f>VLOOKUP(I27,ComplianceList,2,0)</f>
        <v>0</v>
      </c>
      <c r="M27" s="288">
        <f>VLOOKUP(N27,Scoring!$B$3:$C$9,2,0)</f>
        <v>2</v>
      </c>
      <c r="N27" s="288" t="s">
        <v>162</v>
      </c>
    </row>
    <row r="28" spans="1:14" ht="12.5" x14ac:dyDescent="0.25">
      <c r="A28" s="295" t="s">
        <v>165</v>
      </c>
      <c r="B28" s="230" t="s">
        <v>166</v>
      </c>
      <c r="C28" s="304" t="s">
        <v>167</v>
      </c>
      <c r="D28" s="298"/>
      <c r="E28" s="226" t="s">
        <v>78</v>
      </c>
      <c r="F28" s="227"/>
      <c r="G28" s="33" t="s">
        <v>78</v>
      </c>
      <c r="H28" s="131"/>
      <c r="I28" s="33" t="s">
        <v>78</v>
      </c>
      <c r="J28" s="313"/>
      <c r="K28" s="315">
        <f>VLOOKUP(G28,ComplianceList,2,0)</f>
        <v>0</v>
      </c>
      <c r="L28" s="316">
        <f>VLOOKUP(I28,ComplianceList,2,0)</f>
        <v>0</v>
      </c>
      <c r="M28" s="288">
        <f>VLOOKUP(N28,Scoring!$B$3:$C$9,2,0)</f>
        <v>2</v>
      </c>
      <c r="N28" s="288" t="s">
        <v>162</v>
      </c>
    </row>
    <row r="29" spans="1:14" ht="11.5" x14ac:dyDescent="0.25">
      <c r="A29" s="229" t="s">
        <v>168</v>
      </c>
      <c r="B29" s="221" t="s">
        <v>169</v>
      </c>
      <c r="C29" s="303" t="s">
        <v>149</v>
      </c>
      <c r="D29" s="298"/>
      <c r="E29" s="226" t="s">
        <v>78</v>
      </c>
      <c r="F29" s="227"/>
      <c r="G29" s="33" t="s">
        <v>78</v>
      </c>
      <c r="H29" s="131"/>
      <c r="I29" s="33" t="s">
        <v>78</v>
      </c>
      <c r="J29" s="313"/>
      <c r="K29" s="315">
        <f>VLOOKUP(G29,ComplianceList,2,0)</f>
        <v>0</v>
      </c>
      <c r="L29" s="316">
        <f>VLOOKUP(I29,ComplianceList,2,0)</f>
        <v>0</v>
      </c>
      <c r="M29" s="288">
        <f>VLOOKUP(N29,Scoring!$B$3:$C$9,2,0)</f>
        <v>2</v>
      </c>
      <c r="N29" s="288" t="s">
        <v>162</v>
      </c>
    </row>
    <row r="30" spans="1:14" ht="11.5" x14ac:dyDescent="0.25">
      <c r="A30" s="441" t="s">
        <v>170</v>
      </c>
      <c r="B30" s="221" t="s">
        <v>171</v>
      </c>
      <c r="C30" s="303" t="s">
        <v>149</v>
      </c>
      <c r="D30" s="298"/>
      <c r="E30" s="226" t="s">
        <v>78</v>
      </c>
      <c r="F30" s="227"/>
      <c r="G30" s="33" t="s">
        <v>78</v>
      </c>
      <c r="H30" s="131"/>
      <c r="I30" s="33" t="s">
        <v>78</v>
      </c>
      <c r="J30" s="313"/>
      <c r="K30" s="315">
        <f>VLOOKUP(G30,ComplianceList,2,0)</f>
        <v>0</v>
      </c>
      <c r="L30" s="316">
        <f>VLOOKUP(I30,ComplianceList,2,0)</f>
        <v>0</v>
      </c>
      <c r="M30" s="288">
        <f>VLOOKUP(N30,Scoring!$B$3:$C$9,2,0)</f>
        <v>2</v>
      </c>
      <c r="N30" s="288" t="s">
        <v>162</v>
      </c>
    </row>
    <row r="31" spans="1:14" ht="11.5" x14ac:dyDescent="0.25">
      <c r="A31" s="441"/>
      <c r="B31" s="225" t="s">
        <v>172</v>
      </c>
      <c r="C31" s="303"/>
      <c r="D31" s="298"/>
      <c r="E31" s="215" t="s">
        <v>141</v>
      </c>
      <c r="F31" s="223" t="s">
        <v>141</v>
      </c>
      <c r="G31" s="133" t="s">
        <v>141</v>
      </c>
      <c r="H31" s="126" t="s">
        <v>141</v>
      </c>
      <c r="I31" s="133" t="s">
        <v>141</v>
      </c>
      <c r="J31" s="312" t="s">
        <v>141</v>
      </c>
      <c r="K31" s="315"/>
      <c r="L31" s="316"/>
      <c r="M31" s="288">
        <f>VLOOKUP(N31,Scoring!$B$3:$C$9,2,0)</f>
        <v>2</v>
      </c>
      <c r="N31" s="288" t="s">
        <v>162</v>
      </c>
    </row>
    <row r="32" spans="1:14" ht="11.5" x14ac:dyDescent="0.25">
      <c r="A32" s="441"/>
      <c r="B32" s="225" t="s">
        <v>173</v>
      </c>
      <c r="C32" s="303" t="s">
        <v>174</v>
      </c>
      <c r="D32" s="298" t="s">
        <v>175</v>
      </c>
      <c r="E32" s="226"/>
      <c r="F32" s="227"/>
      <c r="G32" s="33" t="s">
        <v>78</v>
      </c>
      <c r="H32" s="131"/>
      <c r="I32" s="33" t="s">
        <v>78</v>
      </c>
      <c r="J32" s="313"/>
      <c r="K32" s="315">
        <f t="shared" ref="K32:K45" si="2">VLOOKUP(G32,ComplianceList,2,0)</f>
        <v>0</v>
      </c>
      <c r="L32" s="316">
        <f t="shared" ref="L32:L45" si="3">VLOOKUP(I32,ComplianceList,2,0)</f>
        <v>0</v>
      </c>
      <c r="M32" s="288">
        <f>VLOOKUP(N32,Scoring!$B$3:$C$9,2,0)</f>
        <v>2</v>
      </c>
      <c r="N32" s="288" t="s">
        <v>162</v>
      </c>
    </row>
    <row r="33" spans="1:14" ht="11.5" x14ac:dyDescent="0.25">
      <c r="A33" s="441"/>
      <c r="B33" s="225" t="s">
        <v>176</v>
      </c>
      <c r="C33" s="303" t="s">
        <v>174</v>
      </c>
      <c r="D33" s="298" t="s">
        <v>175</v>
      </c>
      <c r="E33" s="226"/>
      <c r="F33" s="227"/>
      <c r="G33" s="33" t="s">
        <v>78</v>
      </c>
      <c r="H33" s="131"/>
      <c r="I33" s="33" t="s">
        <v>78</v>
      </c>
      <c r="J33" s="313"/>
      <c r="K33" s="315">
        <f t="shared" si="2"/>
        <v>0</v>
      </c>
      <c r="L33" s="316">
        <f t="shared" si="3"/>
        <v>0</v>
      </c>
      <c r="M33" s="288">
        <f>VLOOKUP(N33,Scoring!$B$3:$C$9,2,0)</f>
        <v>2</v>
      </c>
      <c r="N33" s="288" t="s">
        <v>162</v>
      </c>
    </row>
    <row r="34" spans="1:14" ht="11.5" x14ac:dyDescent="0.25">
      <c r="A34" s="441"/>
      <c r="B34" s="225" t="s">
        <v>177</v>
      </c>
      <c r="C34" s="303" t="s">
        <v>174</v>
      </c>
      <c r="D34" s="298" t="s">
        <v>175</v>
      </c>
      <c r="E34" s="226"/>
      <c r="F34" s="227"/>
      <c r="G34" s="33" t="s">
        <v>78</v>
      </c>
      <c r="H34" s="131"/>
      <c r="I34" s="33" t="s">
        <v>78</v>
      </c>
      <c r="J34" s="313"/>
      <c r="K34" s="315">
        <f t="shared" si="2"/>
        <v>0</v>
      </c>
      <c r="L34" s="316">
        <f t="shared" si="3"/>
        <v>0</v>
      </c>
      <c r="M34" s="288">
        <f>VLOOKUP(N34,Scoring!$B$3:$C$9,2,0)</f>
        <v>2</v>
      </c>
      <c r="N34" s="288" t="s">
        <v>162</v>
      </c>
    </row>
    <row r="35" spans="1:14" ht="11.5" x14ac:dyDescent="0.25">
      <c r="A35" s="441"/>
      <c r="B35" s="231" t="s">
        <v>178</v>
      </c>
      <c r="C35" s="303" t="s">
        <v>174</v>
      </c>
      <c r="D35" s="298"/>
      <c r="E35" s="226"/>
      <c r="F35" s="227"/>
      <c r="G35" s="33" t="s">
        <v>78</v>
      </c>
      <c r="H35" s="131"/>
      <c r="I35" s="33" t="s">
        <v>78</v>
      </c>
      <c r="J35" s="313"/>
      <c r="K35" s="315">
        <f t="shared" si="2"/>
        <v>0</v>
      </c>
      <c r="L35" s="316">
        <f t="shared" si="3"/>
        <v>0</v>
      </c>
      <c r="M35" s="288">
        <f>VLOOKUP(N35,Scoring!$B$3:$C$9,2,0)</f>
        <v>2</v>
      </c>
      <c r="N35" s="288" t="s">
        <v>162</v>
      </c>
    </row>
    <row r="36" spans="1:14" ht="11.5" x14ac:dyDescent="0.25">
      <c r="A36" s="441"/>
      <c r="B36" s="232" t="s">
        <v>179</v>
      </c>
      <c r="C36" s="303" t="s">
        <v>174</v>
      </c>
      <c r="D36" s="298"/>
      <c r="E36" s="226"/>
      <c r="F36" s="227"/>
      <c r="G36" s="33" t="s">
        <v>78</v>
      </c>
      <c r="H36" s="131"/>
      <c r="I36" s="33" t="s">
        <v>78</v>
      </c>
      <c r="J36" s="313"/>
      <c r="K36" s="315">
        <f t="shared" si="2"/>
        <v>0</v>
      </c>
      <c r="L36" s="316">
        <f t="shared" si="3"/>
        <v>0</v>
      </c>
      <c r="M36" s="288">
        <f>VLOOKUP(N36,Scoring!$B$3:$C$9,2,0)</f>
        <v>2</v>
      </c>
      <c r="N36" s="288" t="s">
        <v>162</v>
      </c>
    </row>
    <row r="37" spans="1:14" ht="11.5" x14ac:dyDescent="0.25">
      <c r="A37" s="441" t="s">
        <v>181</v>
      </c>
      <c r="B37" s="221" t="s">
        <v>182</v>
      </c>
      <c r="C37" s="303" t="s">
        <v>149</v>
      </c>
      <c r="D37" s="298"/>
      <c r="E37" s="226" t="s">
        <v>78</v>
      </c>
      <c r="F37" s="227"/>
      <c r="G37" s="33" t="s">
        <v>78</v>
      </c>
      <c r="H37" s="131"/>
      <c r="I37" s="33" t="s">
        <v>78</v>
      </c>
      <c r="J37" s="313"/>
      <c r="K37" s="315">
        <f t="shared" si="2"/>
        <v>0</v>
      </c>
      <c r="L37" s="316">
        <f t="shared" si="3"/>
        <v>0</v>
      </c>
      <c r="M37" s="288">
        <f>VLOOKUP(N37,Scoring!$B$3:$C$9,2,0)</f>
        <v>2</v>
      </c>
      <c r="N37" s="288" t="s">
        <v>162</v>
      </c>
    </row>
    <row r="38" spans="1:14" ht="11.5" x14ac:dyDescent="0.25">
      <c r="A38" s="441"/>
      <c r="B38" s="225" t="s">
        <v>183</v>
      </c>
      <c r="C38" s="303" t="s">
        <v>184</v>
      </c>
      <c r="D38" s="298"/>
      <c r="E38" s="226" t="s">
        <v>78</v>
      </c>
      <c r="F38" s="227"/>
      <c r="G38" s="33" t="s">
        <v>78</v>
      </c>
      <c r="H38" s="131"/>
      <c r="I38" s="33" t="s">
        <v>78</v>
      </c>
      <c r="J38" s="313"/>
      <c r="K38" s="315">
        <f t="shared" si="2"/>
        <v>0</v>
      </c>
      <c r="L38" s="316">
        <f t="shared" si="3"/>
        <v>0</v>
      </c>
      <c r="M38" s="288">
        <f>VLOOKUP(N38,Scoring!$B$3:$C$9,2,0)</f>
        <v>2</v>
      </c>
      <c r="N38" s="288" t="s">
        <v>162</v>
      </c>
    </row>
    <row r="39" spans="1:14" ht="11.5" x14ac:dyDescent="0.25">
      <c r="A39" s="441"/>
      <c r="B39" s="225" t="s">
        <v>185</v>
      </c>
      <c r="C39" s="303" t="s">
        <v>186</v>
      </c>
      <c r="D39" s="298" t="s">
        <v>187</v>
      </c>
      <c r="E39" s="226" t="s">
        <v>78</v>
      </c>
      <c r="F39" s="227"/>
      <c r="G39" s="33" t="s">
        <v>78</v>
      </c>
      <c r="H39" s="131"/>
      <c r="I39" s="33" t="s">
        <v>78</v>
      </c>
      <c r="J39" s="313"/>
      <c r="K39" s="315">
        <f t="shared" si="2"/>
        <v>0</v>
      </c>
      <c r="L39" s="316">
        <f t="shared" si="3"/>
        <v>0</v>
      </c>
      <c r="M39" s="288">
        <f>VLOOKUP(N39,Scoring!$B$3:$C$9,2,0)</f>
        <v>2</v>
      </c>
      <c r="N39" s="288" t="s">
        <v>162</v>
      </c>
    </row>
    <row r="40" spans="1:14" ht="11.5" x14ac:dyDescent="0.25">
      <c r="A40" s="441"/>
      <c r="B40" s="225" t="s">
        <v>188</v>
      </c>
      <c r="C40" s="303" t="s">
        <v>174</v>
      </c>
      <c r="D40" s="298" t="s">
        <v>189</v>
      </c>
      <c r="E40" s="226"/>
      <c r="F40" s="227"/>
      <c r="G40" s="33" t="s">
        <v>78</v>
      </c>
      <c r="H40" s="131"/>
      <c r="I40" s="33" t="s">
        <v>78</v>
      </c>
      <c r="J40" s="313"/>
      <c r="K40" s="315">
        <f t="shared" si="2"/>
        <v>0</v>
      </c>
      <c r="L40" s="316">
        <f t="shared" si="3"/>
        <v>0</v>
      </c>
      <c r="M40" s="288">
        <f>VLOOKUP(N40,Scoring!$B$3:$C$9,2,0)</f>
        <v>2</v>
      </c>
      <c r="N40" s="288" t="s">
        <v>162</v>
      </c>
    </row>
    <row r="41" spans="1:14" ht="11.5" x14ac:dyDescent="0.25">
      <c r="A41" s="441"/>
      <c r="B41" s="231" t="s">
        <v>190</v>
      </c>
      <c r="C41" s="303" t="s">
        <v>174</v>
      </c>
      <c r="D41" s="298"/>
      <c r="E41" s="226"/>
      <c r="F41" s="227"/>
      <c r="G41" s="33" t="s">
        <v>78</v>
      </c>
      <c r="H41" s="131"/>
      <c r="I41" s="33" t="s">
        <v>78</v>
      </c>
      <c r="J41" s="313"/>
      <c r="K41" s="315">
        <f t="shared" si="2"/>
        <v>0</v>
      </c>
      <c r="L41" s="316">
        <f t="shared" si="3"/>
        <v>0</v>
      </c>
      <c r="M41" s="288">
        <f>VLOOKUP(N41,Scoring!$B$3:$C$9,2,0)</f>
        <v>2</v>
      </c>
      <c r="N41" s="288" t="s">
        <v>162</v>
      </c>
    </row>
    <row r="42" spans="1:14" ht="11.5" x14ac:dyDescent="0.25">
      <c r="A42" s="229" t="s">
        <v>191</v>
      </c>
      <c r="B42" s="225" t="s">
        <v>192</v>
      </c>
      <c r="C42" s="303" t="s">
        <v>193</v>
      </c>
      <c r="D42" s="298"/>
      <c r="E42" s="226" t="s">
        <v>78</v>
      </c>
      <c r="F42" s="227"/>
      <c r="G42" s="33" t="s">
        <v>78</v>
      </c>
      <c r="H42" s="131"/>
      <c r="I42" s="33" t="s">
        <v>78</v>
      </c>
      <c r="J42" s="313"/>
      <c r="K42" s="315">
        <f t="shared" si="2"/>
        <v>0</v>
      </c>
      <c r="L42" s="316">
        <f t="shared" si="3"/>
        <v>0</v>
      </c>
      <c r="M42" s="288">
        <f>VLOOKUP(N42,Scoring!$B$3:$C$9,2,0)</f>
        <v>2</v>
      </c>
      <c r="N42" s="288" t="s">
        <v>162</v>
      </c>
    </row>
    <row r="43" spans="1:14" ht="11.5" x14ac:dyDescent="0.25">
      <c r="A43" s="442" t="s">
        <v>194</v>
      </c>
      <c r="B43" s="221" t="s">
        <v>195</v>
      </c>
      <c r="C43" s="303" t="s">
        <v>71</v>
      </c>
      <c r="D43" s="298"/>
      <c r="E43" s="226" t="s">
        <v>78</v>
      </c>
      <c r="F43" s="227"/>
      <c r="G43" s="33" t="s">
        <v>78</v>
      </c>
      <c r="H43" s="131"/>
      <c r="I43" s="33" t="s">
        <v>78</v>
      </c>
      <c r="J43" s="313"/>
      <c r="K43" s="315">
        <f t="shared" si="2"/>
        <v>0</v>
      </c>
      <c r="L43" s="316">
        <f t="shared" si="3"/>
        <v>0</v>
      </c>
      <c r="M43" s="288">
        <f>VLOOKUP(N43,Scoring!$B$3:$C$9,2,0)</f>
        <v>2</v>
      </c>
      <c r="N43" s="288" t="s">
        <v>162</v>
      </c>
    </row>
    <row r="44" spans="1:14" ht="13.5" x14ac:dyDescent="0.25">
      <c r="A44" s="443"/>
      <c r="B44" s="234" t="s">
        <v>196</v>
      </c>
      <c r="C44" s="304" t="s">
        <v>167</v>
      </c>
      <c r="D44" s="299" t="s">
        <v>197</v>
      </c>
      <c r="E44" s="226"/>
      <c r="F44" s="227"/>
      <c r="G44" s="33" t="s">
        <v>78</v>
      </c>
      <c r="H44" s="131"/>
      <c r="I44" s="33" t="s">
        <v>78</v>
      </c>
      <c r="J44" s="313"/>
      <c r="K44" s="315">
        <f t="shared" si="2"/>
        <v>0</v>
      </c>
      <c r="L44" s="316">
        <f t="shared" si="3"/>
        <v>0</v>
      </c>
      <c r="M44" s="288">
        <f>VLOOKUP(N44,Scoring!$B$3:$C$9,2,0)</f>
        <v>2</v>
      </c>
      <c r="N44" s="288" t="s">
        <v>162</v>
      </c>
    </row>
    <row r="45" spans="1:14" ht="12.75" customHeight="1" x14ac:dyDescent="0.25">
      <c r="A45" s="444"/>
      <c r="B45" s="236" t="s">
        <v>198</v>
      </c>
      <c r="C45" s="304" t="s">
        <v>167</v>
      </c>
      <c r="D45" s="299" t="s">
        <v>199</v>
      </c>
      <c r="E45" s="226"/>
      <c r="F45" s="227"/>
      <c r="G45" s="33" t="s">
        <v>78</v>
      </c>
      <c r="H45" s="131"/>
      <c r="I45" s="33" t="s">
        <v>78</v>
      </c>
      <c r="J45" s="313"/>
      <c r="K45" s="315">
        <f t="shared" si="2"/>
        <v>0</v>
      </c>
      <c r="L45" s="316">
        <f t="shared" si="3"/>
        <v>0</v>
      </c>
      <c r="M45" s="288">
        <f>VLOOKUP(N45,Scoring!$B$3:$C$9,2,0)</f>
        <v>2</v>
      </c>
      <c r="N45" s="288" t="s">
        <v>162</v>
      </c>
    </row>
    <row r="46" spans="1:14" ht="11.5" x14ac:dyDescent="0.25">
      <c r="A46" s="229"/>
      <c r="B46" s="225"/>
      <c r="C46" s="303"/>
      <c r="D46" s="298"/>
      <c r="E46" s="215" t="s">
        <v>141</v>
      </c>
      <c r="F46" s="223" t="s">
        <v>141</v>
      </c>
      <c r="G46" s="133" t="s">
        <v>141</v>
      </c>
      <c r="H46" s="126" t="s">
        <v>141</v>
      </c>
      <c r="I46" s="133" t="s">
        <v>141</v>
      </c>
      <c r="J46" s="312" t="s">
        <v>141</v>
      </c>
      <c r="K46" s="315"/>
      <c r="L46" s="316"/>
      <c r="M46" s="288">
        <f>VLOOKUP(N46,Scoring!$B$3:$C$9,2,0)</f>
        <v>2</v>
      </c>
      <c r="N46" s="288" t="s">
        <v>162</v>
      </c>
    </row>
    <row r="47" spans="1:14" ht="11.5" x14ac:dyDescent="0.25">
      <c r="A47" s="441" t="s">
        <v>200</v>
      </c>
      <c r="B47" s="221" t="s">
        <v>201</v>
      </c>
      <c r="C47" s="303" t="s">
        <v>71</v>
      </c>
      <c r="D47" s="298"/>
      <c r="E47" s="226" t="s">
        <v>78</v>
      </c>
      <c r="F47" s="227"/>
      <c r="G47" s="33" t="s">
        <v>78</v>
      </c>
      <c r="H47" s="131"/>
      <c r="I47" s="33" t="s">
        <v>78</v>
      </c>
      <c r="J47" s="313"/>
      <c r="K47" s="315">
        <f>VLOOKUP(G47,ComplianceList,2,0)</f>
        <v>0</v>
      </c>
      <c r="L47" s="316">
        <f>VLOOKUP(I47,ComplianceList,2,0)</f>
        <v>0</v>
      </c>
      <c r="M47" s="288">
        <f>VLOOKUP(N47,Scoring!$B$3:$C$9,2,0)</f>
        <v>2</v>
      </c>
      <c r="N47" s="288" t="s">
        <v>162</v>
      </c>
    </row>
    <row r="48" spans="1:14" ht="11.25" customHeight="1" x14ac:dyDescent="0.25">
      <c r="A48" s="441"/>
      <c r="B48" s="225" t="s">
        <v>202</v>
      </c>
      <c r="C48" s="303" t="s">
        <v>203</v>
      </c>
      <c r="D48" s="298" t="s">
        <v>204</v>
      </c>
      <c r="E48" s="226"/>
      <c r="F48" s="227"/>
      <c r="G48" s="33" t="s">
        <v>78</v>
      </c>
      <c r="H48" s="131"/>
      <c r="I48" s="33" t="s">
        <v>78</v>
      </c>
      <c r="J48" s="313"/>
      <c r="K48" s="315">
        <f>VLOOKUP(G48,ComplianceList,2,0)</f>
        <v>0</v>
      </c>
      <c r="L48" s="316">
        <f>VLOOKUP(I48,ComplianceList,2,0)</f>
        <v>0</v>
      </c>
      <c r="M48" s="288">
        <f>VLOOKUP(N48,Scoring!$B$3:$C$9,2,0)</f>
        <v>2</v>
      </c>
      <c r="N48" s="288" t="s">
        <v>162</v>
      </c>
    </row>
    <row r="49" spans="1:14" ht="13.5" customHeight="1" x14ac:dyDescent="0.25">
      <c r="A49" s="441"/>
      <c r="B49" s="225" t="s">
        <v>205</v>
      </c>
      <c r="C49" s="303" t="s">
        <v>203</v>
      </c>
      <c r="D49" s="298" t="s">
        <v>206</v>
      </c>
      <c r="E49" s="226"/>
      <c r="F49" s="227"/>
      <c r="G49" s="33" t="s">
        <v>78</v>
      </c>
      <c r="H49" s="131"/>
      <c r="I49" s="33" t="s">
        <v>78</v>
      </c>
      <c r="J49" s="313"/>
      <c r="K49" s="315">
        <f>VLOOKUP(G49,ComplianceList,2,0)</f>
        <v>0</v>
      </c>
      <c r="L49" s="316">
        <f>VLOOKUP(I49,ComplianceList,2,0)</f>
        <v>0</v>
      </c>
      <c r="M49" s="288">
        <f>VLOOKUP(N49,Scoring!$B$3:$C$9,2,0)</f>
        <v>2</v>
      </c>
      <c r="N49" s="288" t="s">
        <v>162</v>
      </c>
    </row>
    <row r="50" spans="1:14" ht="11.5" x14ac:dyDescent="0.25">
      <c r="A50" s="441"/>
      <c r="B50" s="225" t="s">
        <v>207</v>
      </c>
      <c r="C50" s="222" t="s">
        <v>208</v>
      </c>
      <c r="D50" s="298"/>
      <c r="E50" s="215" t="s">
        <v>141</v>
      </c>
      <c r="F50" s="223" t="s">
        <v>141</v>
      </c>
      <c r="G50" s="133" t="s">
        <v>141</v>
      </c>
      <c r="H50" s="126" t="s">
        <v>141</v>
      </c>
      <c r="I50" s="133" t="s">
        <v>141</v>
      </c>
      <c r="J50" s="312" t="s">
        <v>141</v>
      </c>
      <c r="K50" s="315"/>
      <c r="L50" s="316"/>
      <c r="M50" s="288">
        <f>VLOOKUP(N50,Scoring!$B$3:$C$9,2,0)</f>
        <v>2</v>
      </c>
      <c r="N50" s="288" t="s">
        <v>162</v>
      </c>
    </row>
    <row r="51" spans="1:14" ht="11.5" x14ac:dyDescent="0.25">
      <c r="A51" s="441"/>
      <c r="B51" s="225" t="s">
        <v>209</v>
      </c>
      <c r="C51" s="305" t="s">
        <v>208</v>
      </c>
      <c r="D51" s="298"/>
      <c r="E51" s="215" t="s">
        <v>141</v>
      </c>
      <c r="F51" s="223" t="s">
        <v>141</v>
      </c>
      <c r="G51" s="133" t="s">
        <v>141</v>
      </c>
      <c r="H51" s="126" t="s">
        <v>141</v>
      </c>
      <c r="I51" s="133" t="s">
        <v>141</v>
      </c>
      <c r="J51" s="312" t="s">
        <v>141</v>
      </c>
      <c r="K51" s="315"/>
      <c r="L51" s="316"/>
      <c r="M51" s="288">
        <f>VLOOKUP(N51,Scoring!$B$3:$C$9,2,0)</f>
        <v>2</v>
      </c>
      <c r="N51" s="288" t="s">
        <v>162</v>
      </c>
    </row>
    <row r="52" spans="1:14" ht="11.5" x14ac:dyDescent="0.25">
      <c r="A52" s="441" t="s">
        <v>210</v>
      </c>
      <c r="B52" s="221" t="s">
        <v>211</v>
      </c>
      <c r="C52" s="303" t="s">
        <v>71</v>
      </c>
      <c r="D52" s="298"/>
      <c r="E52" s="226" t="s">
        <v>78</v>
      </c>
      <c r="F52" s="227"/>
      <c r="G52" s="33" t="s">
        <v>78</v>
      </c>
      <c r="H52" s="131"/>
      <c r="I52" s="33" t="s">
        <v>78</v>
      </c>
      <c r="J52" s="313"/>
      <c r="K52" s="315">
        <f>VLOOKUP(G52,ComplianceList,2,0)</f>
        <v>0</v>
      </c>
      <c r="L52" s="316">
        <f>VLOOKUP(I52,ComplianceList,2,0)</f>
        <v>0</v>
      </c>
      <c r="M52" s="288">
        <f>VLOOKUP(N52,Scoring!$B$3:$C$9,2,0)</f>
        <v>2</v>
      </c>
      <c r="N52" s="288" t="s">
        <v>162</v>
      </c>
    </row>
    <row r="53" spans="1:14" ht="11.5" x14ac:dyDescent="0.25">
      <c r="A53" s="441"/>
      <c r="B53" s="225" t="s">
        <v>212</v>
      </c>
      <c r="C53" s="303" t="s">
        <v>149</v>
      </c>
      <c r="D53" s="298"/>
      <c r="E53" s="226"/>
      <c r="F53" s="227"/>
      <c r="G53" s="33" t="s">
        <v>78</v>
      </c>
      <c r="H53" s="131"/>
      <c r="I53" s="33" t="s">
        <v>78</v>
      </c>
      <c r="J53" s="313"/>
      <c r="K53" s="315">
        <f>VLOOKUP(G53,ComplianceList,2,0)</f>
        <v>0</v>
      </c>
      <c r="L53" s="316">
        <f>VLOOKUP(I53,ComplianceList,2,0)</f>
        <v>0</v>
      </c>
      <c r="M53" s="288">
        <f>VLOOKUP(N53,Scoring!$B$3:$C$9,2,0)</f>
        <v>2</v>
      </c>
      <c r="N53" s="288" t="s">
        <v>162</v>
      </c>
    </row>
    <row r="54" spans="1:14" ht="25" x14ac:dyDescent="0.25">
      <c r="A54" s="441"/>
      <c r="B54" s="225" t="s">
        <v>213</v>
      </c>
      <c r="C54" s="306" t="s">
        <v>214</v>
      </c>
      <c r="D54" s="298"/>
      <c r="E54" s="226" t="s">
        <v>78</v>
      </c>
      <c r="F54" s="227"/>
      <c r="G54" s="33" t="s">
        <v>78</v>
      </c>
      <c r="H54" s="131"/>
      <c r="I54" s="33" t="s">
        <v>78</v>
      </c>
      <c r="J54" s="313"/>
      <c r="K54" s="315">
        <f>VLOOKUP(G54,ComplianceList,2,0)</f>
        <v>0</v>
      </c>
      <c r="L54" s="316">
        <f>VLOOKUP(I54,ComplianceList,2,0)</f>
        <v>0</v>
      </c>
      <c r="M54" s="288">
        <f>VLOOKUP(N54,Scoring!$B$3:$C$9,2,0)</f>
        <v>2</v>
      </c>
      <c r="N54" s="288" t="s">
        <v>162</v>
      </c>
    </row>
    <row r="55" spans="1:14" ht="11.5" x14ac:dyDescent="0.25">
      <c r="A55" s="220">
        <v>3.3</v>
      </c>
      <c r="B55" s="221" t="s">
        <v>215</v>
      </c>
      <c r="C55" s="303"/>
      <c r="D55" s="298"/>
      <c r="E55" s="215" t="s">
        <v>141</v>
      </c>
      <c r="F55" s="223" t="s">
        <v>141</v>
      </c>
      <c r="G55" s="133" t="s">
        <v>141</v>
      </c>
      <c r="H55" s="126" t="s">
        <v>141</v>
      </c>
      <c r="I55" s="133" t="s">
        <v>141</v>
      </c>
      <c r="J55" s="312" t="s">
        <v>141</v>
      </c>
      <c r="K55" s="224"/>
      <c r="L55" s="222"/>
      <c r="M55" s="237"/>
      <c r="N55" s="237"/>
    </row>
    <row r="56" spans="1:14" ht="11.5" x14ac:dyDescent="0.25">
      <c r="A56" s="441" t="s">
        <v>216</v>
      </c>
      <c r="B56" s="221" t="s">
        <v>217</v>
      </c>
      <c r="C56" s="303" t="s">
        <v>71</v>
      </c>
      <c r="D56" s="298"/>
      <c r="E56" s="226" t="s">
        <v>78</v>
      </c>
      <c r="F56" s="227"/>
      <c r="G56" s="33" t="s">
        <v>78</v>
      </c>
      <c r="H56" s="131"/>
      <c r="I56" s="33" t="s">
        <v>78</v>
      </c>
      <c r="J56" s="313"/>
      <c r="K56" s="317">
        <f t="shared" ref="K56:K73" si="4">VLOOKUP(G56,ComplianceList,2,0)</f>
        <v>0</v>
      </c>
      <c r="L56" s="318">
        <f t="shared" ref="L56:L73" si="5">VLOOKUP(I56,ComplianceList,2,0)</f>
        <v>0</v>
      </c>
      <c r="M56" s="288">
        <f>VLOOKUP(N56,Scoring!$B$3:$C$9,2,0)</f>
        <v>3</v>
      </c>
      <c r="N56" s="288" t="s">
        <v>215</v>
      </c>
    </row>
    <row r="57" spans="1:14" ht="11.5" x14ac:dyDescent="0.25">
      <c r="A57" s="441"/>
      <c r="B57" s="225" t="s">
        <v>218</v>
      </c>
      <c r="C57" s="303" t="s">
        <v>386</v>
      </c>
      <c r="D57" s="298"/>
      <c r="E57" s="226" t="s">
        <v>78</v>
      </c>
      <c r="F57" s="227"/>
      <c r="G57" s="33" t="s">
        <v>78</v>
      </c>
      <c r="H57" s="131"/>
      <c r="I57" s="33" t="s">
        <v>78</v>
      </c>
      <c r="J57" s="313"/>
      <c r="K57" s="317">
        <f t="shared" si="4"/>
        <v>0</v>
      </c>
      <c r="L57" s="318">
        <f t="shared" si="5"/>
        <v>0</v>
      </c>
      <c r="M57" s="288">
        <f>VLOOKUP(N57,Scoring!$B$3:$C$9,2,0)</f>
        <v>3</v>
      </c>
      <c r="N57" s="288" t="s">
        <v>215</v>
      </c>
    </row>
    <row r="58" spans="1:14" ht="11.5" x14ac:dyDescent="0.25">
      <c r="A58" s="441"/>
      <c r="B58" s="225" t="s">
        <v>220</v>
      </c>
      <c r="C58" s="303" t="s">
        <v>221</v>
      </c>
      <c r="D58" s="298"/>
      <c r="E58" s="226" t="s">
        <v>78</v>
      </c>
      <c r="F58" s="227"/>
      <c r="G58" s="33" t="s">
        <v>78</v>
      </c>
      <c r="H58" s="131"/>
      <c r="I58" s="33" t="s">
        <v>78</v>
      </c>
      <c r="J58" s="313"/>
      <c r="K58" s="317">
        <f t="shared" si="4"/>
        <v>0</v>
      </c>
      <c r="L58" s="318">
        <f t="shared" si="5"/>
        <v>0</v>
      </c>
      <c r="M58" s="288">
        <f>VLOOKUP(N58,Scoring!$B$3:$C$9,2,0)</f>
        <v>3</v>
      </c>
      <c r="N58" s="288" t="s">
        <v>215</v>
      </c>
    </row>
    <row r="59" spans="1:14" ht="11.5" x14ac:dyDescent="0.25">
      <c r="A59" s="233" t="s">
        <v>222</v>
      </c>
      <c r="B59" s="238" t="s">
        <v>223</v>
      </c>
      <c r="C59" s="303" t="s">
        <v>387</v>
      </c>
      <c r="D59" s="298"/>
      <c r="E59" s="226" t="s">
        <v>78</v>
      </c>
      <c r="F59" s="227"/>
      <c r="G59" s="33" t="s">
        <v>78</v>
      </c>
      <c r="H59" s="131"/>
      <c r="I59" s="33" t="s">
        <v>78</v>
      </c>
      <c r="J59" s="313"/>
      <c r="K59" s="317">
        <f t="shared" si="4"/>
        <v>0</v>
      </c>
      <c r="L59" s="318">
        <f t="shared" si="5"/>
        <v>0</v>
      </c>
      <c r="M59" s="288">
        <f>VLOOKUP(N59,Scoring!$B$3:$C$9,2,0)</f>
        <v>3</v>
      </c>
      <c r="N59" s="288" t="s">
        <v>215</v>
      </c>
    </row>
    <row r="60" spans="1:14" ht="11.5" x14ac:dyDescent="0.25">
      <c r="A60" s="441" t="s">
        <v>225</v>
      </c>
      <c r="B60" s="221" t="s">
        <v>226</v>
      </c>
      <c r="C60" s="303" t="s">
        <v>71</v>
      </c>
      <c r="D60" s="298"/>
      <c r="E60" s="226" t="s">
        <v>78</v>
      </c>
      <c r="F60" s="227"/>
      <c r="G60" s="33" t="s">
        <v>78</v>
      </c>
      <c r="H60" s="131"/>
      <c r="I60" s="33" t="s">
        <v>78</v>
      </c>
      <c r="J60" s="313"/>
      <c r="K60" s="317">
        <f t="shared" si="4"/>
        <v>0</v>
      </c>
      <c r="L60" s="318">
        <f t="shared" si="5"/>
        <v>0</v>
      </c>
      <c r="M60" s="288">
        <f>VLOOKUP(N60,Scoring!$B$3:$C$9,2,0)</f>
        <v>3</v>
      </c>
      <c r="N60" s="288" t="s">
        <v>215</v>
      </c>
    </row>
    <row r="61" spans="1:14" ht="12.75" customHeight="1" x14ac:dyDescent="0.25">
      <c r="A61" s="441"/>
      <c r="B61" s="230" t="s">
        <v>227</v>
      </c>
      <c r="C61" s="304" t="s">
        <v>167</v>
      </c>
      <c r="D61" s="299" t="s">
        <v>228</v>
      </c>
      <c r="E61" s="226" t="s">
        <v>78</v>
      </c>
      <c r="F61" s="227"/>
      <c r="G61" s="33" t="s">
        <v>78</v>
      </c>
      <c r="H61" s="131"/>
      <c r="I61" s="33" t="s">
        <v>78</v>
      </c>
      <c r="J61" s="313"/>
      <c r="K61" s="317">
        <f t="shared" si="4"/>
        <v>0</v>
      </c>
      <c r="L61" s="318">
        <f t="shared" si="5"/>
        <v>0</v>
      </c>
      <c r="M61" s="288">
        <f>VLOOKUP(N61,Scoring!$B$3:$C$9,2,0)</f>
        <v>3</v>
      </c>
      <c r="N61" s="288" t="s">
        <v>215</v>
      </c>
    </row>
    <row r="62" spans="1:14" ht="11.5" x14ac:dyDescent="0.25">
      <c r="A62" s="229" t="s">
        <v>229</v>
      </c>
      <c r="B62" s="221" t="s">
        <v>230</v>
      </c>
      <c r="C62" s="303" t="s">
        <v>144</v>
      </c>
      <c r="D62" s="298"/>
      <c r="E62" s="226" t="s">
        <v>78</v>
      </c>
      <c r="F62" s="227"/>
      <c r="G62" s="33" t="s">
        <v>78</v>
      </c>
      <c r="H62" s="131"/>
      <c r="I62" s="33" t="s">
        <v>78</v>
      </c>
      <c r="J62" s="313"/>
      <c r="K62" s="317">
        <f t="shared" si="4"/>
        <v>0</v>
      </c>
      <c r="L62" s="318">
        <f t="shared" si="5"/>
        <v>0</v>
      </c>
      <c r="M62" s="288">
        <f>VLOOKUP(N62,Scoring!$B$3:$C$9,2,0)</f>
        <v>3</v>
      </c>
      <c r="N62" s="288" t="s">
        <v>215</v>
      </c>
    </row>
    <row r="63" spans="1:14" ht="11.5" x14ac:dyDescent="0.25">
      <c r="A63" s="229" t="s">
        <v>231</v>
      </c>
      <c r="B63" s="221" t="s">
        <v>232</v>
      </c>
      <c r="C63" s="303" t="s">
        <v>233</v>
      </c>
      <c r="D63" s="298"/>
      <c r="E63" s="226" t="s">
        <v>78</v>
      </c>
      <c r="F63" s="227"/>
      <c r="G63" s="33" t="s">
        <v>78</v>
      </c>
      <c r="H63" s="131"/>
      <c r="I63" s="33" t="s">
        <v>78</v>
      </c>
      <c r="J63" s="313"/>
      <c r="K63" s="317">
        <f t="shared" si="4"/>
        <v>0</v>
      </c>
      <c r="L63" s="318">
        <f t="shared" si="5"/>
        <v>0</v>
      </c>
      <c r="M63" s="288">
        <f>VLOOKUP(N63,Scoring!$B$3:$C$9,2,0)</f>
        <v>3</v>
      </c>
      <c r="N63" s="288" t="s">
        <v>215</v>
      </c>
    </row>
    <row r="64" spans="1:14" ht="11.5" x14ac:dyDescent="0.25">
      <c r="A64" s="441" t="s">
        <v>234</v>
      </c>
      <c r="B64" s="221" t="s">
        <v>235</v>
      </c>
      <c r="C64" s="303" t="s">
        <v>71</v>
      </c>
      <c r="D64" s="298"/>
      <c r="E64" s="226" t="s">
        <v>78</v>
      </c>
      <c r="F64" s="227"/>
      <c r="G64" s="33" t="s">
        <v>78</v>
      </c>
      <c r="H64" s="131"/>
      <c r="I64" s="33" t="s">
        <v>78</v>
      </c>
      <c r="J64" s="313"/>
      <c r="K64" s="317">
        <f t="shared" si="4"/>
        <v>0</v>
      </c>
      <c r="L64" s="318">
        <f t="shared" si="5"/>
        <v>0</v>
      </c>
      <c r="M64" s="288">
        <f>VLOOKUP(N64,Scoring!$B$3:$C$9,2,0)</f>
        <v>3</v>
      </c>
      <c r="N64" s="288" t="s">
        <v>215</v>
      </c>
    </row>
    <row r="65" spans="1:14" ht="11.5" x14ac:dyDescent="0.25">
      <c r="A65" s="441"/>
      <c r="B65" s="225" t="s">
        <v>236</v>
      </c>
      <c r="C65" s="303" t="s">
        <v>203</v>
      </c>
      <c r="D65" s="298" t="s">
        <v>237</v>
      </c>
      <c r="E65" s="226"/>
      <c r="F65" s="227"/>
      <c r="G65" s="33" t="s">
        <v>78</v>
      </c>
      <c r="H65" s="131"/>
      <c r="I65" s="33" t="s">
        <v>78</v>
      </c>
      <c r="J65" s="313"/>
      <c r="K65" s="317">
        <f t="shared" si="4"/>
        <v>0</v>
      </c>
      <c r="L65" s="318">
        <f t="shared" si="5"/>
        <v>0</v>
      </c>
      <c r="M65" s="288">
        <f>VLOOKUP(N65,Scoring!$B$3:$C$9,2,0)</f>
        <v>3</v>
      </c>
      <c r="N65" s="288" t="s">
        <v>215</v>
      </c>
    </row>
    <row r="66" spans="1:14" ht="11.5" x14ac:dyDescent="0.25">
      <c r="A66" s="229" t="s">
        <v>238</v>
      </c>
      <c r="B66" s="221" t="s">
        <v>239</v>
      </c>
      <c r="C66" s="303" t="s">
        <v>144</v>
      </c>
      <c r="D66" s="298"/>
      <c r="E66" s="226" t="s">
        <v>78</v>
      </c>
      <c r="F66" s="227"/>
      <c r="G66" s="33" t="s">
        <v>78</v>
      </c>
      <c r="H66" s="131"/>
      <c r="I66" s="33" t="s">
        <v>78</v>
      </c>
      <c r="J66" s="313"/>
      <c r="K66" s="317">
        <f t="shared" si="4"/>
        <v>0</v>
      </c>
      <c r="L66" s="318">
        <f t="shared" si="5"/>
        <v>0</v>
      </c>
      <c r="M66" s="288">
        <f>VLOOKUP(N66,Scoring!$B$3:$C$9,2,0)</f>
        <v>3</v>
      </c>
      <c r="N66" s="288" t="s">
        <v>215</v>
      </c>
    </row>
    <row r="67" spans="1:14" ht="11.5" x14ac:dyDescent="0.25">
      <c r="A67" s="441" t="s">
        <v>240</v>
      </c>
      <c r="B67" s="221" t="s">
        <v>241</v>
      </c>
      <c r="C67" s="303" t="s">
        <v>71</v>
      </c>
      <c r="D67" s="298"/>
      <c r="E67" s="226" t="s">
        <v>78</v>
      </c>
      <c r="F67" s="227"/>
      <c r="G67" s="33" t="s">
        <v>78</v>
      </c>
      <c r="H67" s="131"/>
      <c r="I67" s="33" t="s">
        <v>78</v>
      </c>
      <c r="J67" s="313"/>
      <c r="K67" s="317">
        <f t="shared" si="4"/>
        <v>0</v>
      </c>
      <c r="L67" s="318">
        <f t="shared" si="5"/>
        <v>0</v>
      </c>
      <c r="M67" s="288">
        <f>VLOOKUP(N67,Scoring!$B$3:$C$9,2,0)</f>
        <v>3</v>
      </c>
      <c r="N67" s="288" t="s">
        <v>215</v>
      </c>
    </row>
    <row r="68" spans="1:14" ht="11.5" x14ac:dyDescent="0.25">
      <c r="A68" s="441"/>
      <c r="B68" s="225" t="s">
        <v>242</v>
      </c>
      <c r="C68" s="303" t="s">
        <v>203</v>
      </c>
      <c r="D68" s="298" t="s">
        <v>243</v>
      </c>
      <c r="E68" s="226"/>
      <c r="F68" s="227"/>
      <c r="G68" s="33" t="s">
        <v>78</v>
      </c>
      <c r="H68" s="131"/>
      <c r="I68" s="33" t="s">
        <v>78</v>
      </c>
      <c r="J68" s="313"/>
      <c r="K68" s="317">
        <f t="shared" si="4"/>
        <v>0</v>
      </c>
      <c r="L68" s="318">
        <f t="shared" si="5"/>
        <v>0</v>
      </c>
      <c r="M68" s="288">
        <f>VLOOKUP(N68,Scoring!$B$3:$C$9,2,0)</f>
        <v>3</v>
      </c>
      <c r="N68" s="288" t="s">
        <v>215</v>
      </c>
    </row>
    <row r="69" spans="1:14" ht="11.5" x14ac:dyDescent="0.25">
      <c r="A69" s="441"/>
      <c r="B69" s="225" t="s">
        <v>244</v>
      </c>
      <c r="C69" s="303" t="s">
        <v>203</v>
      </c>
      <c r="D69" s="298" t="s">
        <v>243</v>
      </c>
      <c r="E69" s="226"/>
      <c r="F69" s="227"/>
      <c r="G69" s="33" t="s">
        <v>78</v>
      </c>
      <c r="H69" s="131"/>
      <c r="I69" s="33" t="s">
        <v>78</v>
      </c>
      <c r="J69" s="313"/>
      <c r="K69" s="317">
        <f t="shared" si="4"/>
        <v>0</v>
      </c>
      <c r="L69" s="318">
        <f t="shared" si="5"/>
        <v>0</v>
      </c>
      <c r="M69" s="288">
        <f>VLOOKUP(N69,Scoring!$B$3:$C$9,2,0)</f>
        <v>3</v>
      </c>
      <c r="N69" s="288" t="s">
        <v>215</v>
      </c>
    </row>
    <row r="70" spans="1:14" ht="12.5" x14ac:dyDescent="0.25">
      <c r="A70" s="441"/>
      <c r="B70" s="230" t="s">
        <v>245</v>
      </c>
      <c r="C70" s="304" t="s">
        <v>167</v>
      </c>
      <c r="D70" s="299" t="s">
        <v>246</v>
      </c>
      <c r="E70" s="226" t="s">
        <v>78</v>
      </c>
      <c r="F70" s="227"/>
      <c r="G70" s="33" t="s">
        <v>78</v>
      </c>
      <c r="H70" s="131"/>
      <c r="I70" s="33" t="s">
        <v>78</v>
      </c>
      <c r="J70" s="313"/>
      <c r="K70" s="317">
        <f t="shared" si="4"/>
        <v>0</v>
      </c>
      <c r="L70" s="318">
        <f t="shared" si="5"/>
        <v>0</v>
      </c>
      <c r="M70" s="288">
        <f>VLOOKUP(N70,Scoring!$B$3:$C$9,2,0)</f>
        <v>3</v>
      </c>
      <c r="N70" s="288" t="s">
        <v>215</v>
      </c>
    </row>
    <row r="71" spans="1:14" ht="12.5" x14ac:dyDescent="0.25">
      <c r="A71" s="441"/>
      <c r="B71" s="230" t="s">
        <v>245</v>
      </c>
      <c r="C71" s="304" t="s">
        <v>167</v>
      </c>
      <c r="D71" s="299" t="s">
        <v>247</v>
      </c>
      <c r="E71" s="226" t="s">
        <v>78</v>
      </c>
      <c r="F71" s="227"/>
      <c r="G71" s="33" t="s">
        <v>78</v>
      </c>
      <c r="H71" s="131"/>
      <c r="I71" s="33" t="s">
        <v>78</v>
      </c>
      <c r="J71" s="313"/>
      <c r="K71" s="317">
        <f t="shared" si="4"/>
        <v>0</v>
      </c>
      <c r="L71" s="318">
        <f t="shared" si="5"/>
        <v>0</v>
      </c>
      <c r="M71" s="288">
        <f>VLOOKUP(N71,Scoring!$B$3:$C$9,2,0)</f>
        <v>3</v>
      </c>
      <c r="N71" s="288" t="s">
        <v>215</v>
      </c>
    </row>
    <row r="72" spans="1:14" ht="11.5" x14ac:dyDescent="0.25">
      <c r="A72" s="441" t="s">
        <v>248</v>
      </c>
      <c r="B72" s="221" t="s">
        <v>249</v>
      </c>
      <c r="C72" s="303" t="s">
        <v>144</v>
      </c>
      <c r="D72" s="298"/>
      <c r="E72" s="226" t="s">
        <v>78</v>
      </c>
      <c r="F72" s="227"/>
      <c r="G72" s="33" t="s">
        <v>78</v>
      </c>
      <c r="H72" s="131"/>
      <c r="I72" s="33" t="s">
        <v>78</v>
      </c>
      <c r="J72" s="313"/>
      <c r="K72" s="317">
        <f t="shared" si="4"/>
        <v>0</v>
      </c>
      <c r="L72" s="318">
        <f t="shared" si="5"/>
        <v>0</v>
      </c>
      <c r="M72" s="288">
        <f>VLOOKUP(N72,Scoring!$B$3:$C$9,2,0)</f>
        <v>3</v>
      </c>
      <c r="N72" s="288" t="s">
        <v>215</v>
      </c>
    </row>
    <row r="73" spans="1:14" ht="11.5" x14ac:dyDescent="0.25">
      <c r="A73" s="441"/>
      <c r="B73" s="225" t="s">
        <v>250</v>
      </c>
      <c r="C73" s="303" t="s">
        <v>221</v>
      </c>
      <c r="D73" s="298"/>
      <c r="E73" s="226" t="s">
        <v>78</v>
      </c>
      <c r="F73" s="227"/>
      <c r="G73" s="33" t="s">
        <v>78</v>
      </c>
      <c r="H73" s="131"/>
      <c r="I73" s="33" t="s">
        <v>78</v>
      </c>
      <c r="J73" s="313"/>
      <c r="K73" s="317">
        <f t="shared" si="4"/>
        <v>0</v>
      </c>
      <c r="L73" s="318">
        <f t="shared" si="5"/>
        <v>0</v>
      </c>
      <c r="M73" s="288">
        <f>VLOOKUP(N73,Scoring!$B$3:$C$9,2,0)</f>
        <v>3</v>
      </c>
      <c r="N73" s="288" t="s">
        <v>215</v>
      </c>
    </row>
    <row r="74" spans="1:14" ht="11.5" x14ac:dyDescent="0.25">
      <c r="A74" s="220">
        <v>3.4</v>
      </c>
      <c r="B74" s="221" t="s">
        <v>251</v>
      </c>
      <c r="C74" s="303"/>
      <c r="D74" s="298"/>
      <c r="E74" s="215" t="s">
        <v>141</v>
      </c>
      <c r="F74" s="223" t="s">
        <v>141</v>
      </c>
      <c r="G74" s="133" t="s">
        <v>141</v>
      </c>
      <c r="H74" s="126" t="s">
        <v>141</v>
      </c>
      <c r="I74" s="133" t="s">
        <v>141</v>
      </c>
      <c r="J74" s="312" t="s">
        <v>141</v>
      </c>
      <c r="K74" s="224"/>
      <c r="L74" s="222"/>
      <c r="M74" s="237"/>
      <c r="N74" s="237"/>
    </row>
    <row r="75" spans="1:14" ht="11.5" x14ac:dyDescent="0.25">
      <c r="A75" s="229" t="s">
        <v>252</v>
      </c>
      <c r="B75" s="221" t="s">
        <v>253</v>
      </c>
      <c r="C75" s="303" t="s">
        <v>71</v>
      </c>
      <c r="D75" s="298"/>
      <c r="E75" s="226" t="s">
        <v>78</v>
      </c>
      <c r="F75" s="227"/>
      <c r="G75" s="33" t="s">
        <v>78</v>
      </c>
      <c r="H75" s="131"/>
      <c r="I75" s="33" t="s">
        <v>78</v>
      </c>
      <c r="J75" s="313"/>
      <c r="K75" s="319">
        <f>VLOOKUP(G75,ComplianceList,2,0)</f>
        <v>0</v>
      </c>
      <c r="L75" s="320">
        <f>VLOOKUP(I75,ComplianceList,2,0)</f>
        <v>0</v>
      </c>
      <c r="M75" s="288">
        <f>VLOOKUP(N75,Scoring!$B$3:$C$9,2,0)</f>
        <v>4</v>
      </c>
      <c r="N75" s="288" t="s">
        <v>251</v>
      </c>
    </row>
    <row r="76" spans="1:14" ht="11.5" x14ac:dyDescent="0.25">
      <c r="A76" s="442" t="s">
        <v>254</v>
      </c>
      <c r="B76" s="225" t="s">
        <v>255</v>
      </c>
      <c r="C76" s="303">
        <v>2200</v>
      </c>
      <c r="D76" s="298" t="s">
        <v>256</v>
      </c>
      <c r="E76" s="226" t="s">
        <v>78</v>
      </c>
      <c r="F76" s="227"/>
      <c r="G76" s="33" t="s">
        <v>78</v>
      </c>
      <c r="H76" s="131"/>
      <c r="I76" s="33" t="s">
        <v>78</v>
      </c>
      <c r="J76" s="313"/>
      <c r="K76" s="319">
        <f>VLOOKUP(G76,ComplianceList,2,0)</f>
        <v>0</v>
      </c>
      <c r="L76" s="320">
        <f>VLOOKUP(I76,ComplianceList,2,0)</f>
        <v>0</v>
      </c>
      <c r="M76" s="288">
        <f>VLOOKUP(N76,Scoring!$B$3:$C$9,2,0)</f>
        <v>4</v>
      </c>
      <c r="N76" s="288" t="s">
        <v>251</v>
      </c>
    </row>
    <row r="77" spans="1:14" ht="11.5" x14ac:dyDescent="0.25">
      <c r="A77" s="443"/>
      <c r="B77" s="225" t="s">
        <v>257</v>
      </c>
      <c r="C77" s="303" t="s">
        <v>258</v>
      </c>
      <c r="D77" s="298" t="s">
        <v>247</v>
      </c>
      <c r="E77" s="226" t="s">
        <v>78</v>
      </c>
      <c r="F77" s="227"/>
      <c r="G77" s="33" t="s">
        <v>78</v>
      </c>
      <c r="H77" s="131"/>
      <c r="I77" s="33" t="s">
        <v>78</v>
      </c>
      <c r="J77" s="313"/>
      <c r="K77" s="319">
        <f>VLOOKUP(G77,ComplianceList,2,0)</f>
        <v>0</v>
      </c>
      <c r="L77" s="320">
        <f>VLOOKUP(I77,ComplianceList,2,0)</f>
        <v>0</v>
      </c>
      <c r="M77" s="288">
        <f>VLOOKUP(N77,Scoring!$B$3:$C$9,2,0)</f>
        <v>4</v>
      </c>
      <c r="N77" s="288" t="s">
        <v>251</v>
      </c>
    </row>
    <row r="78" spans="1:14" ht="11.5" x14ac:dyDescent="0.25">
      <c r="A78" s="444"/>
      <c r="B78" s="225" t="s">
        <v>259</v>
      </c>
      <c r="C78" s="303" t="s">
        <v>260</v>
      </c>
      <c r="D78" s="298"/>
      <c r="E78" s="226" t="s">
        <v>78</v>
      </c>
      <c r="F78" s="227"/>
      <c r="G78" s="33" t="s">
        <v>78</v>
      </c>
      <c r="H78" s="131"/>
      <c r="I78" s="33" t="s">
        <v>78</v>
      </c>
      <c r="J78" s="313"/>
      <c r="K78" s="319">
        <f>VLOOKUP(G78,ComplianceList,2,0)</f>
        <v>0</v>
      </c>
      <c r="L78" s="320">
        <f>VLOOKUP(I78,ComplianceList,2,0)</f>
        <v>0</v>
      </c>
      <c r="M78" s="288">
        <f>VLOOKUP(N78,Scoring!$B$3:$C$9,2,0)</f>
        <v>4</v>
      </c>
      <c r="N78" s="288" t="s">
        <v>251</v>
      </c>
    </row>
    <row r="79" spans="1:14" ht="11.5" x14ac:dyDescent="0.25">
      <c r="A79" s="442" t="s">
        <v>261</v>
      </c>
      <c r="B79" s="221" t="s">
        <v>262</v>
      </c>
      <c r="C79" s="307"/>
      <c r="D79" s="298"/>
      <c r="E79" s="215" t="s">
        <v>141</v>
      </c>
      <c r="F79" s="223" t="s">
        <v>141</v>
      </c>
      <c r="G79" s="133" t="s">
        <v>141</v>
      </c>
      <c r="H79" s="126" t="s">
        <v>141</v>
      </c>
      <c r="I79" s="133" t="s">
        <v>141</v>
      </c>
      <c r="J79" s="312" t="s">
        <v>141</v>
      </c>
      <c r="K79" s="224"/>
      <c r="L79" s="222"/>
      <c r="M79" s="288">
        <f>VLOOKUP(N79,Scoring!$B$3:$C$9,2,0)</f>
        <v>4</v>
      </c>
      <c r="N79" s="288" t="s">
        <v>251</v>
      </c>
    </row>
    <row r="80" spans="1:14" ht="11.5" x14ac:dyDescent="0.25">
      <c r="A80" s="443"/>
      <c r="B80" s="225" t="s">
        <v>263</v>
      </c>
      <c r="C80" s="303">
        <v>40</v>
      </c>
      <c r="D80" s="298" t="s">
        <v>264</v>
      </c>
      <c r="E80" s="226" t="s">
        <v>78</v>
      </c>
      <c r="F80" s="227"/>
      <c r="G80" s="33" t="s">
        <v>78</v>
      </c>
      <c r="H80" s="131"/>
      <c r="I80" s="33" t="s">
        <v>78</v>
      </c>
      <c r="J80" s="313"/>
      <c r="K80" s="319">
        <f>VLOOKUP(G80,ComplianceList,2,0)</f>
        <v>0</v>
      </c>
      <c r="L80" s="320">
        <f>VLOOKUP(I80,ComplianceList,2,0)</f>
        <v>0</v>
      </c>
      <c r="M80" s="288">
        <f>VLOOKUP(N80,Scoring!$B$3:$C$9,2,0)</f>
        <v>4</v>
      </c>
      <c r="N80" s="288" t="s">
        <v>251</v>
      </c>
    </row>
    <row r="81" spans="1:14" ht="11.5" x14ac:dyDescent="0.25">
      <c r="A81" s="443"/>
      <c r="B81" s="225" t="s">
        <v>265</v>
      </c>
      <c r="C81" s="303">
        <v>30</v>
      </c>
      <c r="D81" s="298" t="s">
        <v>264</v>
      </c>
      <c r="E81" s="226" t="s">
        <v>78</v>
      </c>
      <c r="F81" s="227"/>
      <c r="G81" s="33" t="s">
        <v>78</v>
      </c>
      <c r="H81" s="131"/>
      <c r="I81" s="33" t="s">
        <v>78</v>
      </c>
      <c r="J81" s="313"/>
      <c r="K81" s="319">
        <f>VLOOKUP(G81,ComplianceList,2,0)</f>
        <v>0</v>
      </c>
      <c r="L81" s="320">
        <f>VLOOKUP(I81,ComplianceList,2,0)</f>
        <v>0</v>
      </c>
      <c r="M81" s="288">
        <f>VLOOKUP(N81,Scoring!$B$3:$C$9,2,0)</f>
        <v>4</v>
      </c>
      <c r="N81" s="288" t="s">
        <v>251</v>
      </c>
    </row>
    <row r="82" spans="1:14" ht="11.5" x14ac:dyDescent="0.25">
      <c r="A82" s="443"/>
      <c r="B82" s="225" t="s">
        <v>266</v>
      </c>
      <c r="C82" s="303">
        <v>20</v>
      </c>
      <c r="D82" s="298" t="s">
        <v>264</v>
      </c>
      <c r="E82" s="226" t="s">
        <v>78</v>
      </c>
      <c r="F82" s="227"/>
      <c r="G82" s="33" t="s">
        <v>78</v>
      </c>
      <c r="H82" s="131"/>
      <c r="I82" s="33" t="s">
        <v>78</v>
      </c>
      <c r="J82" s="313"/>
      <c r="K82" s="319">
        <f>VLOOKUP(G82,ComplianceList,2,0)</f>
        <v>0</v>
      </c>
      <c r="L82" s="320">
        <f>VLOOKUP(I82,ComplianceList,2,0)</f>
        <v>0</v>
      </c>
      <c r="M82" s="288">
        <f>VLOOKUP(N82,Scoring!$B$3:$C$9,2,0)</f>
        <v>4</v>
      </c>
      <c r="N82" s="288" t="s">
        <v>251</v>
      </c>
    </row>
    <row r="83" spans="1:14" ht="11.5" x14ac:dyDescent="0.25">
      <c r="A83" s="444"/>
      <c r="B83" s="225" t="s">
        <v>267</v>
      </c>
      <c r="C83" s="303">
        <v>-10</v>
      </c>
      <c r="D83" s="298" t="s">
        <v>264</v>
      </c>
      <c r="E83" s="226" t="s">
        <v>78</v>
      </c>
      <c r="F83" s="227"/>
      <c r="G83" s="33" t="s">
        <v>78</v>
      </c>
      <c r="H83" s="131"/>
      <c r="I83" s="33" t="s">
        <v>78</v>
      </c>
      <c r="J83" s="313"/>
      <c r="K83" s="319">
        <f>VLOOKUP(G83,ComplianceList,2,0)</f>
        <v>0</v>
      </c>
      <c r="L83" s="320">
        <f>VLOOKUP(I83,ComplianceList,2,0)</f>
        <v>0</v>
      </c>
      <c r="M83" s="288">
        <f>VLOOKUP(N83,Scoring!$B$3:$C$9,2,0)</f>
        <v>4</v>
      </c>
      <c r="N83" s="288" t="s">
        <v>251</v>
      </c>
    </row>
    <row r="84" spans="1:14" ht="11.5" x14ac:dyDescent="0.25">
      <c r="A84" s="442" t="s">
        <v>268</v>
      </c>
      <c r="B84" s="221" t="s">
        <v>269</v>
      </c>
      <c r="C84" s="303"/>
      <c r="D84" s="298"/>
      <c r="E84" s="215" t="s">
        <v>141</v>
      </c>
      <c r="F84" s="223" t="s">
        <v>141</v>
      </c>
      <c r="G84" s="133" t="s">
        <v>141</v>
      </c>
      <c r="H84" s="126" t="s">
        <v>141</v>
      </c>
      <c r="I84" s="133" t="s">
        <v>141</v>
      </c>
      <c r="J84" s="312" t="s">
        <v>141</v>
      </c>
      <c r="K84" s="224"/>
      <c r="L84" s="222"/>
      <c r="M84" s="288">
        <f>VLOOKUP(N84,Scoring!$B$3:$C$9,2,0)</f>
        <v>4</v>
      </c>
      <c r="N84" s="288" t="s">
        <v>251</v>
      </c>
    </row>
    <row r="85" spans="1:14" ht="11.5" x14ac:dyDescent="0.25">
      <c r="A85" s="443"/>
      <c r="B85" s="225" t="s">
        <v>263</v>
      </c>
      <c r="C85" s="303">
        <v>50</v>
      </c>
      <c r="D85" s="298" t="s">
        <v>264</v>
      </c>
      <c r="E85" s="226" t="s">
        <v>78</v>
      </c>
      <c r="F85" s="227"/>
      <c r="G85" s="33" t="s">
        <v>78</v>
      </c>
      <c r="H85" s="131"/>
      <c r="I85" s="33" t="s">
        <v>78</v>
      </c>
      <c r="J85" s="313"/>
      <c r="K85" s="319">
        <f>VLOOKUP(G85,ComplianceList,2,0)</f>
        <v>0</v>
      </c>
      <c r="L85" s="320">
        <f>VLOOKUP(I85,ComplianceList,2,0)</f>
        <v>0</v>
      </c>
      <c r="M85" s="288">
        <f>VLOOKUP(N85,Scoring!$B$3:$C$9,2,0)</f>
        <v>4</v>
      </c>
      <c r="N85" s="288" t="s">
        <v>251</v>
      </c>
    </row>
    <row r="86" spans="1:14" ht="11.5" x14ac:dyDescent="0.25">
      <c r="A86" s="443"/>
      <c r="B86" s="225" t="s">
        <v>265</v>
      </c>
      <c r="C86" s="303">
        <v>35</v>
      </c>
      <c r="D86" s="298" t="s">
        <v>264</v>
      </c>
      <c r="E86" s="226" t="s">
        <v>78</v>
      </c>
      <c r="F86" s="227"/>
      <c r="G86" s="33" t="s">
        <v>78</v>
      </c>
      <c r="H86" s="131"/>
      <c r="I86" s="33" t="s">
        <v>78</v>
      </c>
      <c r="J86" s="313"/>
      <c r="K86" s="319">
        <f>VLOOKUP(G86,ComplianceList,2,0)</f>
        <v>0</v>
      </c>
      <c r="L86" s="320">
        <f>VLOOKUP(I86,ComplianceList,2,0)</f>
        <v>0</v>
      </c>
      <c r="M86" s="288">
        <f>VLOOKUP(N86,Scoring!$B$3:$C$9,2,0)</f>
        <v>4</v>
      </c>
      <c r="N86" s="288" t="s">
        <v>251</v>
      </c>
    </row>
    <row r="87" spans="1:14" ht="11.5" x14ac:dyDescent="0.25">
      <c r="A87" s="443"/>
      <c r="B87" s="225" t="s">
        <v>266</v>
      </c>
      <c r="C87" s="303">
        <v>25</v>
      </c>
      <c r="D87" s="298" t="s">
        <v>264</v>
      </c>
      <c r="E87" s="226" t="s">
        <v>78</v>
      </c>
      <c r="F87" s="227"/>
      <c r="G87" s="33" t="s">
        <v>78</v>
      </c>
      <c r="H87" s="131"/>
      <c r="I87" s="33" t="s">
        <v>78</v>
      </c>
      <c r="J87" s="313"/>
      <c r="K87" s="319">
        <f>VLOOKUP(G87,ComplianceList,2,0)</f>
        <v>0</v>
      </c>
      <c r="L87" s="320">
        <f>VLOOKUP(I87,ComplianceList,2,0)</f>
        <v>0</v>
      </c>
      <c r="M87" s="288">
        <f>VLOOKUP(N87,Scoring!$B$3:$C$9,2,0)</f>
        <v>4</v>
      </c>
      <c r="N87" s="288" t="s">
        <v>251</v>
      </c>
    </row>
    <row r="88" spans="1:14" ht="11.5" x14ac:dyDescent="0.25">
      <c r="A88" s="444"/>
      <c r="B88" s="225" t="s">
        <v>267</v>
      </c>
      <c r="C88" s="303">
        <v>-5</v>
      </c>
      <c r="D88" s="298" t="s">
        <v>264</v>
      </c>
      <c r="E88" s="226" t="s">
        <v>78</v>
      </c>
      <c r="F88" s="227"/>
      <c r="G88" s="33" t="s">
        <v>78</v>
      </c>
      <c r="H88" s="131"/>
      <c r="I88" s="33" t="s">
        <v>78</v>
      </c>
      <c r="J88" s="313"/>
      <c r="K88" s="319">
        <f>VLOOKUP(G88,ComplianceList,2,0)</f>
        <v>0</v>
      </c>
      <c r="L88" s="320">
        <f>VLOOKUP(I88,ComplianceList,2,0)</f>
        <v>0</v>
      </c>
      <c r="M88" s="288">
        <f>VLOOKUP(N88,Scoring!$B$3:$C$9,2,0)</f>
        <v>4</v>
      </c>
      <c r="N88" s="288" t="s">
        <v>251</v>
      </c>
    </row>
    <row r="89" spans="1:14" ht="11.5" x14ac:dyDescent="0.25">
      <c r="A89" s="442" t="s">
        <v>270</v>
      </c>
      <c r="B89" s="221" t="s">
        <v>271</v>
      </c>
      <c r="C89" s="308"/>
      <c r="D89" s="300"/>
      <c r="E89" s="215" t="s">
        <v>141</v>
      </c>
      <c r="F89" s="223" t="s">
        <v>141</v>
      </c>
      <c r="G89" s="133" t="s">
        <v>141</v>
      </c>
      <c r="H89" s="126" t="s">
        <v>141</v>
      </c>
      <c r="I89" s="133" t="s">
        <v>141</v>
      </c>
      <c r="J89" s="312" t="s">
        <v>141</v>
      </c>
      <c r="K89" s="224"/>
      <c r="L89" s="222"/>
      <c r="M89" s="288">
        <f>VLOOKUP(N89,Scoring!$B$3:$C$9,2,0)</f>
        <v>4</v>
      </c>
      <c r="N89" s="288" t="s">
        <v>251</v>
      </c>
    </row>
    <row r="90" spans="1:14" ht="11.5" x14ac:dyDescent="0.25">
      <c r="A90" s="443"/>
      <c r="B90" s="225" t="s">
        <v>263</v>
      </c>
      <c r="C90" s="303">
        <v>35</v>
      </c>
      <c r="D90" s="298" t="s">
        <v>264</v>
      </c>
      <c r="E90" s="226" t="s">
        <v>78</v>
      </c>
      <c r="F90" s="227"/>
      <c r="G90" s="33" t="s">
        <v>78</v>
      </c>
      <c r="H90" s="131"/>
      <c r="I90" s="33" t="s">
        <v>78</v>
      </c>
      <c r="J90" s="313"/>
      <c r="K90" s="319">
        <f t="shared" ref="K90:K98" si="6">VLOOKUP(G90,ComplianceList,2,0)</f>
        <v>0</v>
      </c>
      <c r="L90" s="320">
        <f t="shared" ref="L90:L98" si="7">VLOOKUP(I90,ComplianceList,2,0)</f>
        <v>0</v>
      </c>
      <c r="M90" s="288">
        <f>VLOOKUP(N90,Scoring!$B$3:$C$9,2,0)</f>
        <v>4</v>
      </c>
      <c r="N90" s="288" t="s">
        <v>251</v>
      </c>
    </row>
    <row r="91" spans="1:14" ht="11.5" x14ac:dyDescent="0.25">
      <c r="A91" s="443"/>
      <c r="B91" s="225" t="s">
        <v>265</v>
      </c>
      <c r="C91" s="303">
        <v>25</v>
      </c>
      <c r="D91" s="298" t="s">
        <v>264</v>
      </c>
      <c r="E91" s="226" t="s">
        <v>78</v>
      </c>
      <c r="F91" s="227"/>
      <c r="G91" s="33" t="s">
        <v>78</v>
      </c>
      <c r="H91" s="131"/>
      <c r="I91" s="33" t="s">
        <v>78</v>
      </c>
      <c r="J91" s="313"/>
      <c r="K91" s="319">
        <f t="shared" si="6"/>
        <v>0</v>
      </c>
      <c r="L91" s="320">
        <f t="shared" si="7"/>
        <v>0</v>
      </c>
      <c r="M91" s="288">
        <f>VLOOKUP(N91,Scoring!$B$3:$C$9,2,0)</f>
        <v>4</v>
      </c>
      <c r="N91" s="288" t="s">
        <v>251</v>
      </c>
    </row>
    <row r="92" spans="1:14" ht="11.5" x14ac:dyDescent="0.25">
      <c r="A92" s="443"/>
      <c r="B92" s="225" t="s">
        <v>266</v>
      </c>
      <c r="C92" s="303">
        <v>20</v>
      </c>
      <c r="D92" s="298" t="s">
        <v>264</v>
      </c>
      <c r="E92" s="226" t="s">
        <v>78</v>
      </c>
      <c r="F92" s="227"/>
      <c r="G92" s="33" t="s">
        <v>78</v>
      </c>
      <c r="H92" s="131"/>
      <c r="I92" s="33" t="s">
        <v>78</v>
      </c>
      <c r="J92" s="313"/>
      <c r="K92" s="319">
        <f t="shared" si="6"/>
        <v>0</v>
      </c>
      <c r="L92" s="320">
        <f t="shared" si="7"/>
        <v>0</v>
      </c>
      <c r="M92" s="288">
        <f>VLOOKUP(N92,Scoring!$B$3:$C$9,2,0)</f>
        <v>4</v>
      </c>
      <c r="N92" s="288" t="s">
        <v>251</v>
      </c>
    </row>
    <row r="93" spans="1:14" ht="11.5" x14ac:dyDescent="0.25">
      <c r="A93" s="444"/>
      <c r="B93" s="225" t="s">
        <v>267</v>
      </c>
      <c r="C93" s="303">
        <v>-5</v>
      </c>
      <c r="D93" s="298" t="s">
        <v>264</v>
      </c>
      <c r="E93" s="226" t="s">
        <v>78</v>
      </c>
      <c r="F93" s="227"/>
      <c r="G93" s="33" t="s">
        <v>78</v>
      </c>
      <c r="H93" s="131"/>
      <c r="I93" s="33" t="s">
        <v>78</v>
      </c>
      <c r="J93" s="313"/>
      <c r="K93" s="319">
        <f t="shared" si="6"/>
        <v>0</v>
      </c>
      <c r="L93" s="320">
        <f t="shared" si="7"/>
        <v>0</v>
      </c>
      <c r="M93" s="288">
        <f>VLOOKUP(N93,Scoring!$B$3:$C$9,2,0)</f>
        <v>4</v>
      </c>
      <c r="N93" s="288" t="s">
        <v>251</v>
      </c>
    </row>
    <row r="94" spans="1:14" ht="11.5" x14ac:dyDescent="0.25">
      <c r="A94" s="229" t="s">
        <v>272</v>
      </c>
      <c r="B94" s="221" t="s">
        <v>273</v>
      </c>
      <c r="C94" s="303" t="s">
        <v>144</v>
      </c>
      <c r="D94" s="298"/>
      <c r="E94" s="226" t="s">
        <v>78</v>
      </c>
      <c r="F94" s="227"/>
      <c r="G94" s="33" t="s">
        <v>78</v>
      </c>
      <c r="H94" s="131"/>
      <c r="I94" s="33" t="s">
        <v>78</v>
      </c>
      <c r="J94" s="313"/>
      <c r="K94" s="319">
        <f t="shared" si="6"/>
        <v>0</v>
      </c>
      <c r="L94" s="320">
        <f t="shared" si="7"/>
        <v>0</v>
      </c>
      <c r="M94" s="288">
        <f>VLOOKUP(N94,Scoring!$B$3:$C$9,2,0)</f>
        <v>4</v>
      </c>
      <c r="N94" s="288" t="s">
        <v>251</v>
      </c>
    </row>
    <row r="95" spans="1:14" ht="11.5" x14ac:dyDescent="0.25">
      <c r="A95" s="229" t="s">
        <v>274</v>
      </c>
      <c r="B95" s="221" t="s">
        <v>275</v>
      </c>
      <c r="C95" s="303" t="s">
        <v>144</v>
      </c>
      <c r="D95" s="298"/>
      <c r="E95" s="226" t="s">
        <v>78</v>
      </c>
      <c r="F95" s="227"/>
      <c r="G95" s="33" t="s">
        <v>78</v>
      </c>
      <c r="H95" s="131"/>
      <c r="I95" s="33" t="s">
        <v>78</v>
      </c>
      <c r="J95" s="313"/>
      <c r="K95" s="319">
        <f t="shared" si="6"/>
        <v>0</v>
      </c>
      <c r="L95" s="320">
        <f t="shared" si="7"/>
        <v>0</v>
      </c>
      <c r="M95" s="288">
        <f>VLOOKUP(N95,Scoring!$B$3:$C$9,2,0)</f>
        <v>4</v>
      </c>
      <c r="N95" s="288" t="s">
        <v>251</v>
      </c>
    </row>
    <row r="96" spans="1:14" ht="11.5" x14ac:dyDescent="0.25">
      <c r="A96" s="229" t="s">
        <v>276</v>
      </c>
      <c r="B96" s="221" t="s">
        <v>277</v>
      </c>
      <c r="C96" s="303" t="s">
        <v>144</v>
      </c>
      <c r="D96" s="298"/>
      <c r="E96" s="226" t="s">
        <v>78</v>
      </c>
      <c r="F96" s="227"/>
      <c r="G96" s="33" t="s">
        <v>78</v>
      </c>
      <c r="H96" s="131"/>
      <c r="I96" s="33" t="s">
        <v>78</v>
      </c>
      <c r="J96" s="313"/>
      <c r="K96" s="319">
        <f t="shared" si="6"/>
        <v>0</v>
      </c>
      <c r="L96" s="320">
        <f t="shared" si="7"/>
        <v>0</v>
      </c>
      <c r="M96" s="288">
        <f>VLOOKUP(N96,Scoring!$B$3:$C$9,2,0)</f>
        <v>4</v>
      </c>
      <c r="N96" s="288" t="s">
        <v>251</v>
      </c>
    </row>
    <row r="97" spans="1:14" ht="11.5" x14ac:dyDescent="0.25">
      <c r="A97" s="229" t="s">
        <v>278</v>
      </c>
      <c r="B97" s="221" t="s">
        <v>279</v>
      </c>
      <c r="C97" s="303" t="s">
        <v>203</v>
      </c>
      <c r="D97" s="298"/>
      <c r="E97" s="226"/>
      <c r="F97" s="227"/>
      <c r="G97" s="33" t="s">
        <v>78</v>
      </c>
      <c r="H97" s="131"/>
      <c r="I97" s="33" t="s">
        <v>78</v>
      </c>
      <c r="J97" s="313"/>
      <c r="K97" s="319">
        <f t="shared" si="6"/>
        <v>0</v>
      </c>
      <c r="L97" s="320">
        <f t="shared" si="7"/>
        <v>0</v>
      </c>
      <c r="M97" s="288">
        <f>VLOOKUP(N97,Scoring!$B$3:$C$9,2,0)</f>
        <v>4</v>
      </c>
      <c r="N97" s="288" t="s">
        <v>251</v>
      </c>
    </row>
    <row r="98" spans="1:14" ht="11.5" x14ac:dyDescent="0.25">
      <c r="A98" s="229" t="s">
        <v>280</v>
      </c>
      <c r="B98" s="221" t="s">
        <v>281</v>
      </c>
      <c r="C98" s="303" t="s">
        <v>203</v>
      </c>
      <c r="D98" s="298"/>
      <c r="E98" s="226"/>
      <c r="F98" s="227"/>
      <c r="G98" s="33" t="s">
        <v>78</v>
      </c>
      <c r="H98" s="131"/>
      <c r="I98" s="33" t="s">
        <v>78</v>
      </c>
      <c r="J98" s="313"/>
      <c r="K98" s="319">
        <f t="shared" si="6"/>
        <v>0</v>
      </c>
      <c r="L98" s="320">
        <f t="shared" si="7"/>
        <v>0</v>
      </c>
      <c r="M98" s="288">
        <f>VLOOKUP(N98,Scoring!$B$3:$C$9,2,0)</f>
        <v>4</v>
      </c>
      <c r="N98" s="288" t="s">
        <v>251</v>
      </c>
    </row>
    <row r="99" spans="1:14" ht="11.5" x14ac:dyDescent="0.25">
      <c r="A99" s="441" t="s">
        <v>282</v>
      </c>
      <c r="B99" s="221" t="s">
        <v>283</v>
      </c>
      <c r="C99" s="303"/>
      <c r="D99" s="298"/>
      <c r="E99" s="215" t="s">
        <v>141</v>
      </c>
      <c r="F99" s="223" t="s">
        <v>141</v>
      </c>
      <c r="G99" s="133" t="s">
        <v>141</v>
      </c>
      <c r="H99" s="126" t="s">
        <v>141</v>
      </c>
      <c r="I99" s="133" t="s">
        <v>141</v>
      </c>
      <c r="J99" s="312" t="s">
        <v>141</v>
      </c>
      <c r="K99" s="224"/>
      <c r="L99" s="222"/>
      <c r="M99" s="288">
        <f>VLOOKUP(N99,Scoring!$B$3:$C$9,2,0)</f>
        <v>4</v>
      </c>
      <c r="N99" s="288" t="s">
        <v>251</v>
      </c>
    </row>
    <row r="100" spans="1:14" ht="11.5" x14ac:dyDescent="0.25">
      <c r="A100" s="441"/>
      <c r="B100" s="225" t="s">
        <v>284</v>
      </c>
      <c r="C100" s="303" t="s">
        <v>203</v>
      </c>
      <c r="D100" s="298" t="s">
        <v>285</v>
      </c>
      <c r="E100" s="226"/>
      <c r="F100" s="227"/>
      <c r="G100" s="33" t="s">
        <v>78</v>
      </c>
      <c r="H100" s="131"/>
      <c r="I100" s="33" t="s">
        <v>78</v>
      </c>
      <c r="J100" s="313"/>
      <c r="K100" s="319">
        <f>VLOOKUP(G100,ComplianceList,2,0)</f>
        <v>0</v>
      </c>
      <c r="L100" s="320">
        <f>VLOOKUP(I100,ComplianceList,2,0)</f>
        <v>0</v>
      </c>
      <c r="M100" s="288">
        <f>VLOOKUP(N100,Scoring!$B$3:$C$9,2,0)</f>
        <v>4</v>
      </c>
      <c r="N100" s="288" t="s">
        <v>251</v>
      </c>
    </row>
    <row r="101" spans="1:14" ht="11.5" x14ac:dyDescent="0.25">
      <c r="A101" s="441"/>
      <c r="B101" s="225" t="s">
        <v>286</v>
      </c>
      <c r="C101" s="303" t="s">
        <v>203</v>
      </c>
      <c r="D101" s="298"/>
      <c r="E101" s="226"/>
      <c r="F101" s="227"/>
      <c r="G101" s="33" t="s">
        <v>78</v>
      </c>
      <c r="H101" s="131"/>
      <c r="I101" s="33" t="s">
        <v>78</v>
      </c>
      <c r="J101" s="313"/>
      <c r="K101" s="319">
        <f>VLOOKUP(G101,ComplianceList,2,0)</f>
        <v>0</v>
      </c>
      <c r="L101" s="320">
        <f>VLOOKUP(I101,ComplianceList,2,0)</f>
        <v>0</v>
      </c>
      <c r="M101" s="288">
        <f>VLOOKUP(N101,Scoring!$B$3:$C$9,2,0)</f>
        <v>4</v>
      </c>
      <c r="N101" s="288" t="s">
        <v>251</v>
      </c>
    </row>
    <row r="102" spans="1:14" ht="11.5" x14ac:dyDescent="0.25">
      <c r="A102" s="442" t="s">
        <v>287</v>
      </c>
      <c r="B102" s="221" t="s">
        <v>288</v>
      </c>
      <c r="C102" s="303"/>
      <c r="D102" s="298"/>
      <c r="E102" s="215" t="s">
        <v>141</v>
      </c>
      <c r="F102" s="223" t="s">
        <v>141</v>
      </c>
      <c r="G102" s="133" t="s">
        <v>141</v>
      </c>
      <c r="H102" s="126" t="s">
        <v>141</v>
      </c>
      <c r="I102" s="133" t="s">
        <v>141</v>
      </c>
      <c r="J102" s="312" t="s">
        <v>141</v>
      </c>
      <c r="K102" s="224"/>
      <c r="L102" s="222"/>
      <c r="M102" s="288">
        <f>VLOOKUP(N102,Scoring!$B$3:$C$9,2,0)</f>
        <v>4</v>
      </c>
      <c r="N102" s="288" t="s">
        <v>251</v>
      </c>
    </row>
    <row r="103" spans="1:14" ht="11.5" x14ac:dyDescent="0.25">
      <c r="A103" s="444"/>
      <c r="B103" s="225" t="s">
        <v>289</v>
      </c>
      <c r="C103" s="492" t="s">
        <v>290</v>
      </c>
      <c r="D103" s="298"/>
      <c r="E103" s="226" t="s">
        <v>78</v>
      </c>
      <c r="F103" s="227"/>
      <c r="G103" s="33" t="s">
        <v>78</v>
      </c>
      <c r="H103" s="131"/>
      <c r="I103" s="33" t="s">
        <v>78</v>
      </c>
      <c r="J103" s="313"/>
      <c r="K103" s="319">
        <f t="shared" ref="K103:K114" si="8">VLOOKUP(G103,ComplianceList,2,0)</f>
        <v>0</v>
      </c>
      <c r="L103" s="320">
        <f t="shared" ref="L103:L114" si="9">VLOOKUP(I103,ComplianceList,2,0)</f>
        <v>0</v>
      </c>
      <c r="M103" s="288">
        <f>VLOOKUP(N103,Scoring!$B$3:$C$9,2,0)</f>
        <v>4</v>
      </c>
      <c r="N103" s="288" t="s">
        <v>251</v>
      </c>
    </row>
    <row r="104" spans="1:14" ht="11.5" x14ac:dyDescent="0.25">
      <c r="A104" s="229" t="s">
        <v>291</v>
      </c>
      <c r="B104" s="221" t="s">
        <v>292</v>
      </c>
      <c r="C104" s="494"/>
      <c r="D104" s="298"/>
      <c r="E104" s="226" t="s">
        <v>78</v>
      </c>
      <c r="F104" s="227"/>
      <c r="G104" s="33" t="s">
        <v>78</v>
      </c>
      <c r="H104" s="131"/>
      <c r="I104" s="33" t="s">
        <v>78</v>
      </c>
      <c r="J104" s="313"/>
      <c r="K104" s="319">
        <f t="shared" si="8"/>
        <v>0</v>
      </c>
      <c r="L104" s="320">
        <f t="shared" si="9"/>
        <v>0</v>
      </c>
      <c r="M104" s="288">
        <f>VLOOKUP(N104,Scoring!$B$3:$C$9,2,0)</f>
        <v>4</v>
      </c>
      <c r="N104" s="288" t="s">
        <v>251</v>
      </c>
    </row>
    <row r="105" spans="1:14" ht="11.5" x14ac:dyDescent="0.25">
      <c r="A105" s="229" t="s">
        <v>293</v>
      </c>
      <c r="B105" s="221" t="s">
        <v>294</v>
      </c>
      <c r="C105" s="493"/>
      <c r="D105" s="298"/>
      <c r="E105" s="226" t="s">
        <v>78</v>
      </c>
      <c r="F105" s="227"/>
      <c r="G105" s="33" t="s">
        <v>78</v>
      </c>
      <c r="H105" s="131"/>
      <c r="I105" s="33" t="s">
        <v>78</v>
      </c>
      <c r="J105" s="313"/>
      <c r="K105" s="319">
        <f t="shared" si="8"/>
        <v>0</v>
      </c>
      <c r="L105" s="320">
        <f t="shared" si="9"/>
        <v>0</v>
      </c>
      <c r="M105" s="288">
        <f>VLOOKUP(N105,Scoring!$B$3:$C$9,2,0)</f>
        <v>4</v>
      </c>
      <c r="N105" s="288" t="s">
        <v>251</v>
      </c>
    </row>
    <row r="106" spans="1:14" ht="25" x14ac:dyDescent="0.25">
      <c r="A106" s="229" t="s">
        <v>295</v>
      </c>
      <c r="B106" s="221" t="s">
        <v>296</v>
      </c>
      <c r="C106" s="309" t="s">
        <v>297</v>
      </c>
      <c r="D106" s="298"/>
      <c r="E106" s="226" t="s">
        <v>78</v>
      </c>
      <c r="F106" s="227"/>
      <c r="G106" s="33" t="s">
        <v>78</v>
      </c>
      <c r="H106" s="131"/>
      <c r="I106" s="33" t="s">
        <v>78</v>
      </c>
      <c r="J106" s="313"/>
      <c r="K106" s="319">
        <f t="shared" si="8"/>
        <v>0</v>
      </c>
      <c r="L106" s="320">
        <f t="shared" si="9"/>
        <v>0</v>
      </c>
      <c r="M106" s="288">
        <f>VLOOKUP(N106,Scoring!$B$3:$C$9,2,0)</f>
        <v>4</v>
      </c>
      <c r="N106" s="288" t="s">
        <v>251</v>
      </c>
    </row>
    <row r="107" spans="1:14" ht="11.5" x14ac:dyDescent="0.25">
      <c r="A107" s="229" t="s">
        <v>298</v>
      </c>
      <c r="B107" s="221" t="s">
        <v>299</v>
      </c>
      <c r="C107" s="303" t="s">
        <v>149</v>
      </c>
      <c r="D107" s="298"/>
      <c r="E107" s="226" t="s">
        <v>78</v>
      </c>
      <c r="F107" s="227"/>
      <c r="G107" s="33" t="s">
        <v>78</v>
      </c>
      <c r="H107" s="131"/>
      <c r="I107" s="33" t="s">
        <v>78</v>
      </c>
      <c r="J107" s="313"/>
      <c r="K107" s="319">
        <f t="shared" si="8"/>
        <v>0</v>
      </c>
      <c r="L107" s="320">
        <f t="shared" si="9"/>
        <v>0</v>
      </c>
      <c r="M107" s="288">
        <f>VLOOKUP(N107,Scoring!$B$3:$C$9,2,0)</f>
        <v>4</v>
      </c>
      <c r="N107" s="288" t="s">
        <v>251</v>
      </c>
    </row>
    <row r="108" spans="1:14" ht="11.5" x14ac:dyDescent="0.25">
      <c r="A108" s="229" t="s">
        <v>300</v>
      </c>
      <c r="B108" s="221" t="s">
        <v>301</v>
      </c>
      <c r="C108" s="303" t="s">
        <v>149</v>
      </c>
      <c r="D108" s="298"/>
      <c r="E108" s="226"/>
      <c r="F108" s="227"/>
      <c r="G108" s="33" t="s">
        <v>78</v>
      </c>
      <c r="H108" s="131"/>
      <c r="I108" s="33" t="s">
        <v>78</v>
      </c>
      <c r="J108" s="313"/>
      <c r="K108" s="319">
        <f t="shared" si="8"/>
        <v>0</v>
      </c>
      <c r="L108" s="320">
        <f t="shared" si="9"/>
        <v>0</v>
      </c>
      <c r="M108" s="288">
        <f>VLOOKUP(N108,Scoring!$B$3:$C$9,2,0)</f>
        <v>4</v>
      </c>
      <c r="N108" s="288" t="s">
        <v>251</v>
      </c>
    </row>
    <row r="109" spans="1:14" ht="11.5" x14ac:dyDescent="0.25">
      <c r="A109" s="229" t="s">
        <v>302</v>
      </c>
      <c r="B109" s="221" t="s">
        <v>303</v>
      </c>
      <c r="C109" s="303" t="s">
        <v>149</v>
      </c>
      <c r="D109" s="298"/>
      <c r="E109" s="226"/>
      <c r="F109" s="227"/>
      <c r="G109" s="33" t="s">
        <v>78</v>
      </c>
      <c r="H109" s="131"/>
      <c r="I109" s="33" t="s">
        <v>78</v>
      </c>
      <c r="J109" s="313"/>
      <c r="K109" s="319">
        <f t="shared" si="8"/>
        <v>0</v>
      </c>
      <c r="L109" s="320">
        <f t="shared" si="9"/>
        <v>0</v>
      </c>
      <c r="M109" s="288">
        <f>VLOOKUP(N109,Scoring!$B$3:$C$9,2,0)</f>
        <v>4</v>
      </c>
      <c r="N109" s="288" t="s">
        <v>251</v>
      </c>
    </row>
    <row r="110" spans="1:14" ht="11.5" x14ac:dyDescent="0.25">
      <c r="A110" s="229" t="s">
        <v>304</v>
      </c>
      <c r="B110" s="221" t="s">
        <v>305</v>
      </c>
      <c r="C110" s="303" t="s">
        <v>149</v>
      </c>
      <c r="D110" s="298"/>
      <c r="E110" s="226"/>
      <c r="F110" s="227"/>
      <c r="G110" s="33" t="s">
        <v>78</v>
      </c>
      <c r="H110" s="131"/>
      <c r="I110" s="33" t="s">
        <v>78</v>
      </c>
      <c r="J110" s="313"/>
      <c r="K110" s="319">
        <f t="shared" si="8"/>
        <v>0</v>
      </c>
      <c r="L110" s="320">
        <f t="shared" si="9"/>
        <v>0</v>
      </c>
      <c r="M110" s="288">
        <f>VLOOKUP(N110,Scoring!$B$3:$C$9,2,0)</f>
        <v>4</v>
      </c>
      <c r="N110" s="288" t="s">
        <v>251</v>
      </c>
    </row>
    <row r="111" spans="1:14" ht="11.5" x14ac:dyDescent="0.25">
      <c r="A111" s="229" t="s">
        <v>306</v>
      </c>
      <c r="B111" s="221" t="s">
        <v>307</v>
      </c>
      <c r="C111" s="303" t="s">
        <v>149</v>
      </c>
      <c r="D111" s="298"/>
      <c r="E111" s="226"/>
      <c r="F111" s="227"/>
      <c r="G111" s="33" t="s">
        <v>78</v>
      </c>
      <c r="H111" s="131"/>
      <c r="I111" s="33" t="s">
        <v>78</v>
      </c>
      <c r="J111" s="313"/>
      <c r="K111" s="319">
        <f t="shared" si="8"/>
        <v>0</v>
      </c>
      <c r="L111" s="320">
        <f t="shared" si="9"/>
        <v>0</v>
      </c>
      <c r="M111" s="288">
        <f>VLOOKUP(N111,Scoring!$B$3:$C$9,2,0)</f>
        <v>4</v>
      </c>
      <c r="N111" s="288" t="s">
        <v>251</v>
      </c>
    </row>
    <row r="112" spans="1:14" ht="11.5" x14ac:dyDescent="0.25">
      <c r="A112" s="229" t="s">
        <v>308</v>
      </c>
      <c r="B112" s="221" t="s">
        <v>309</v>
      </c>
      <c r="C112" s="303" t="s">
        <v>149</v>
      </c>
      <c r="D112" s="298"/>
      <c r="E112" s="226"/>
      <c r="F112" s="227"/>
      <c r="G112" s="33" t="s">
        <v>78</v>
      </c>
      <c r="H112" s="131"/>
      <c r="I112" s="33" t="s">
        <v>78</v>
      </c>
      <c r="J112" s="313"/>
      <c r="K112" s="319">
        <f t="shared" si="8"/>
        <v>0</v>
      </c>
      <c r="L112" s="320">
        <f t="shared" si="9"/>
        <v>0</v>
      </c>
      <c r="M112" s="288">
        <f>VLOOKUP(N112,Scoring!$B$3:$C$9,2,0)</f>
        <v>4</v>
      </c>
      <c r="N112" s="288" t="s">
        <v>251</v>
      </c>
    </row>
    <row r="113" spans="1:14" ht="11.5" x14ac:dyDescent="0.25">
      <c r="A113" s="229" t="s">
        <v>310</v>
      </c>
      <c r="B113" s="221" t="s">
        <v>159</v>
      </c>
      <c r="C113" s="303" t="s">
        <v>149</v>
      </c>
      <c r="D113" s="298"/>
      <c r="E113" s="226" t="s">
        <v>78</v>
      </c>
      <c r="F113" s="227"/>
      <c r="G113" s="33" t="s">
        <v>78</v>
      </c>
      <c r="H113" s="131"/>
      <c r="I113" s="33" t="s">
        <v>78</v>
      </c>
      <c r="J113" s="313"/>
      <c r="K113" s="319">
        <f t="shared" si="8"/>
        <v>0</v>
      </c>
      <c r="L113" s="320">
        <f t="shared" si="9"/>
        <v>0</v>
      </c>
      <c r="M113" s="288">
        <f>VLOOKUP(N113,Scoring!$B$3:$C$9,2,0)</f>
        <v>4</v>
      </c>
      <c r="N113" s="288" t="s">
        <v>251</v>
      </c>
    </row>
    <row r="114" spans="1:14" ht="11.5" x14ac:dyDescent="0.25">
      <c r="A114" s="229" t="s">
        <v>311</v>
      </c>
      <c r="B114" s="221" t="s">
        <v>312</v>
      </c>
      <c r="C114" s="303" t="s">
        <v>149</v>
      </c>
      <c r="D114" s="298"/>
      <c r="E114" s="226"/>
      <c r="F114" s="227"/>
      <c r="G114" s="33" t="s">
        <v>78</v>
      </c>
      <c r="H114" s="131"/>
      <c r="I114" s="33" t="s">
        <v>78</v>
      </c>
      <c r="J114" s="313"/>
      <c r="K114" s="319">
        <f t="shared" si="8"/>
        <v>0</v>
      </c>
      <c r="L114" s="320">
        <f t="shared" si="9"/>
        <v>0</v>
      </c>
      <c r="M114" s="288">
        <f>VLOOKUP(N114,Scoring!$B$3:$C$9,2,0)</f>
        <v>4</v>
      </c>
      <c r="N114" s="288" t="s">
        <v>251</v>
      </c>
    </row>
    <row r="115" spans="1:14" ht="11.5" x14ac:dyDescent="0.25">
      <c r="A115" s="220">
        <v>3.5</v>
      </c>
      <c r="B115" s="221" t="s">
        <v>313</v>
      </c>
      <c r="C115" s="303"/>
      <c r="D115" s="298"/>
      <c r="E115" s="215" t="s">
        <v>141</v>
      </c>
      <c r="F115" s="223" t="s">
        <v>141</v>
      </c>
      <c r="G115" s="133" t="s">
        <v>141</v>
      </c>
      <c r="H115" s="126" t="s">
        <v>141</v>
      </c>
      <c r="I115" s="133" t="s">
        <v>141</v>
      </c>
      <c r="J115" s="312" t="s">
        <v>141</v>
      </c>
      <c r="K115" s="224"/>
      <c r="L115" s="222"/>
      <c r="M115" s="237"/>
      <c r="N115" s="237"/>
    </row>
    <row r="116" spans="1:14" ht="11.5" x14ac:dyDescent="0.25">
      <c r="A116" s="445" t="s">
        <v>314</v>
      </c>
      <c r="B116" s="221" t="s">
        <v>315</v>
      </c>
      <c r="C116" s="303" t="s">
        <v>165</v>
      </c>
      <c r="D116" s="298"/>
      <c r="E116" s="215" t="s">
        <v>141</v>
      </c>
      <c r="F116" s="223" t="s">
        <v>141</v>
      </c>
      <c r="G116" s="133" t="s">
        <v>141</v>
      </c>
      <c r="H116" s="126" t="s">
        <v>141</v>
      </c>
      <c r="I116" s="133" t="s">
        <v>141</v>
      </c>
      <c r="J116" s="312" t="s">
        <v>141</v>
      </c>
      <c r="K116" s="224"/>
      <c r="L116" s="222"/>
      <c r="M116" s="237"/>
      <c r="N116" s="237"/>
    </row>
    <row r="117" spans="1:14" ht="11.5" x14ac:dyDescent="0.25">
      <c r="A117" s="443"/>
      <c r="B117" s="225" t="s">
        <v>316</v>
      </c>
      <c r="C117" s="303" t="s">
        <v>317</v>
      </c>
      <c r="D117" s="298"/>
      <c r="E117" s="226" t="s">
        <v>78</v>
      </c>
      <c r="F117" s="227"/>
      <c r="G117" s="33" t="s">
        <v>78</v>
      </c>
      <c r="H117" s="131"/>
      <c r="I117" s="33" t="s">
        <v>78</v>
      </c>
      <c r="J117" s="313"/>
      <c r="K117" s="321">
        <f>VLOOKUP(G117,ComplianceList,2,0)</f>
        <v>0</v>
      </c>
      <c r="L117" s="322">
        <f>VLOOKUP(I117,ComplianceList,2,0)</f>
        <v>0</v>
      </c>
      <c r="M117" s="288">
        <f>VLOOKUP(N117,Scoring!$B$3:$C$9,2,0)</f>
        <v>5</v>
      </c>
      <c r="N117" s="288" t="s">
        <v>313</v>
      </c>
    </row>
    <row r="118" spans="1:14" ht="11.5" x14ac:dyDescent="0.25">
      <c r="A118" s="444"/>
      <c r="B118" s="225" t="s">
        <v>318</v>
      </c>
      <c r="C118" s="303" t="s">
        <v>317</v>
      </c>
      <c r="D118" s="298"/>
      <c r="E118" s="226" t="s">
        <v>78</v>
      </c>
      <c r="F118" s="227"/>
      <c r="G118" s="33" t="s">
        <v>78</v>
      </c>
      <c r="H118" s="131"/>
      <c r="I118" s="33" t="s">
        <v>78</v>
      </c>
      <c r="J118" s="313"/>
      <c r="K118" s="321">
        <f>VLOOKUP(G118,ComplianceList,2,0)</f>
        <v>0</v>
      </c>
      <c r="L118" s="322">
        <f>VLOOKUP(I118,ComplianceList,2,0)</f>
        <v>0</v>
      </c>
      <c r="M118" s="288">
        <f>VLOOKUP(N118,Scoring!$B$3:$C$9,2,0)</f>
        <v>5</v>
      </c>
      <c r="N118" s="288" t="s">
        <v>313</v>
      </c>
    </row>
    <row r="119" spans="1:14" ht="11.5" x14ac:dyDescent="0.25">
      <c r="A119" s="445" t="s">
        <v>319</v>
      </c>
      <c r="B119" s="221" t="s">
        <v>320</v>
      </c>
      <c r="C119" s="303" t="s">
        <v>165</v>
      </c>
      <c r="D119" s="298"/>
      <c r="E119" s="215" t="s">
        <v>141</v>
      </c>
      <c r="F119" s="223" t="s">
        <v>141</v>
      </c>
      <c r="G119" s="133" t="s">
        <v>141</v>
      </c>
      <c r="H119" s="126" t="s">
        <v>141</v>
      </c>
      <c r="I119" s="133" t="s">
        <v>141</v>
      </c>
      <c r="J119" s="312" t="s">
        <v>141</v>
      </c>
      <c r="K119" s="224"/>
      <c r="L119" s="222"/>
      <c r="M119" s="288">
        <f>VLOOKUP(N119,Scoring!$B$3:$C$9,2,0)</f>
        <v>5</v>
      </c>
      <c r="N119" s="288" t="s">
        <v>313</v>
      </c>
    </row>
    <row r="120" spans="1:14" ht="11.5" x14ac:dyDescent="0.25">
      <c r="A120" s="444"/>
      <c r="B120" s="225" t="s">
        <v>321</v>
      </c>
      <c r="C120" s="303" t="s">
        <v>317</v>
      </c>
      <c r="D120" s="298"/>
      <c r="E120" s="226" t="s">
        <v>78</v>
      </c>
      <c r="F120" s="227"/>
      <c r="G120" s="33" t="s">
        <v>78</v>
      </c>
      <c r="H120" s="131"/>
      <c r="I120" s="33" t="s">
        <v>78</v>
      </c>
      <c r="J120" s="313"/>
      <c r="K120" s="321">
        <f>VLOOKUP(G120,ComplianceList,2,0)</f>
        <v>0</v>
      </c>
      <c r="L120" s="322">
        <f>VLOOKUP(I120,ComplianceList,2,0)</f>
        <v>0</v>
      </c>
      <c r="M120" s="288">
        <f>VLOOKUP(N120,Scoring!$B$3:$C$9,2,0)</f>
        <v>5</v>
      </c>
      <c r="N120" s="288" t="s">
        <v>313</v>
      </c>
    </row>
    <row r="121" spans="1:14" ht="11.5" x14ac:dyDescent="0.25">
      <c r="A121" s="220" t="s">
        <v>322</v>
      </c>
      <c r="B121" s="221" t="s">
        <v>323</v>
      </c>
      <c r="C121" s="303" t="s">
        <v>317</v>
      </c>
      <c r="D121" s="298"/>
      <c r="E121" s="226" t="s">
        <v>78</v>
      </c>
      <c r="F121" s="227"/>
      <c r="G121" s="33" t="s">
        <v>78</v>
      </c>
      <c r="H121" s="131"/>
      <c r="I121" s="33" t="s">
        <v>78</v>
      </c>
      <c r="J121" s="313"/>
      <c r="K121" s="321">
        <f>VLOOKUP(G121,ComplianceList,2,0)</f>
        <v>0</v>
      </c>
      <c r="L121" s="322">
        <f>VLOOKUP(I121,ComplianceList,2,0)</f>
        <v>0</v>
      </c>
      <c r="M121" s="288">
        <f>VLOOKUP(N121,Scoring!$B$3:$C$9,2,0)</f>
        <v>5</v>
      </c>
      <c r="N121" s="288" t="s">
        <v>313</v>
      </c>
    </row>
    <row r="122" spans="1:14" ht="11.5" x14ac:dyDescent="0.25">
      <c r="A122" s="220" t="s">
        <v>324</v>
      </c>
      <c r="B122" s="221" t="s">
        <v>155</v>
      </c>
      <c r="C122" s="303" t="s">
        <v>387</v>
      </c>
      <c r="D122" s="298"/>
      <c r="E122" s="226" t="s">
        <v>78</v>
      </c>
      <c r="F122" s="227"/>
      <c r="G122" s="33" t="s">
        <v>78</v>
      </c>
      <c r="H122" s="131"/>
      <c r="I122" s="33" t="s">
        <v>78</v>
      </c>
      <c r="J122" s="313"/>
      <c r="K122" s="321">
        <f>VLOOKUP(G122,ComplianceList,2,0)</f>
        <v>0</v>
      </c>
      <c r="L122" s="322">
        <f>VLOOKUP(I122,ComplianceList,2,0)</f>
        <v>0</v>
      </c>
      <c r="M122" s="288">
        <f>VLOOKUP(N122,Scoring!$B$3:$C$9,2,0)</f>
        <v>5</v>
      </c>
      <c r="N122" s="288" t="s">
        <v>313</v>
      </c>
    </row>
    <row r="123" spans="1:14" ht="11.5" x14ac:dyDescent="0.25">
      <c r="A123" s="220">
        <v>3.6</v>
      </c>
      <c r="B123" s="221" t="s">
        <v>325</v>
      </c>
      <c r="C123" s="303"/>
      <c r="D123" s="298"/>
      <c r="E123" s="215" t="s">
        <v>141</v>
      </c>
      <c r="F123" s="223" t="s">
        <v>141</v>
      </c>
      <c r="G123" s="133" t="s">
        <v>141</v>
      </c>
      <c r="H123" s="126" t="s">
        <v>141</v>
      </c>
      <c r="I123" s="133" t="s">
        <v>141</v>
      </c>
      <c r="J123" s="312" t="s">
        <v>141</v>
      </c>
      <c r="K123" s="224"/>
      <c r="L123" s="222"/>
      <c r="M123" s="237"/>
      <c r="N123" s="237"/>
    </row>
    <row r="124" spans="1:14" ht="11.5" x14ac:dyDescent="0.25">
      <c r="A124" s="220" t="s">
        <v>326</v>
      </c>
      <c r="B124" s="221" t="s">
        <v>327</v>
      </c>
      <c r="C124" s="303" t="s">
        <v>71</v>
      </c>
      <c r="D124" s="298"/>
      <c r="E124" s="226" t="s">
        <v>78</v>
      </c>
      <c r="F124" s="227"/>
      <c r="G124" s="33" t="s">
        <v>78</v>
      </c>
      <c r="H124" s="131"/>
      <c r="I124" s="33" t="s">
        <v>78</v>
      </c>
      <c r="J124" s="313"/>
      <c r="K124" s="323">
        <f>VLOOKUP(G124,ComplianceList,2,0)</f>
        <v>0</v>
      </c>
      <c r="L124" s="324">
        <f>VLOOKUP(I124,ComplianceList,2,0)</f>
        <v>0</v>
      </c>
      <c r="M124" s="288">
        <f>VLOOKUP(N124,Scoring!$B$3:$C$9,2,0)</f>
        <v>6</v>
      </c>
      <c r="N124" s="288" t="s">
        <v>325</v>
      </c>
    </row>
    <row r="125" spans="1:14" ht="12" customHeight="1" x14ac:dyDescent="0.25">
      <c r="A125" s="220" t="s">
        <v>328</v>
      </c>
      <c r="B125" s="221" t="s">
        <v>329</v>
      </c>
      <c r="C125" s="492" t="s">
        <v>330</v>
      </c>
      <c r="D125" s="298"/>
      <c r="E125" s="226" t="s">
        <v>78</v>
      </c>
      <c r="F125" s="227"/>
      <c r="G125" s="33" t="s">
        <v>78</v>
      </c>
      <c r="H125" s="131"/>
      <c r="I125" s="33" t="s">
        <v>78</v>
      </c>
      <c r="J125" s="313"/>
      <c r="K125" s="323">
        <f>VLOOKUP(G125,ComplianceList,2,0)</f>
        <v>0</v>
      </c>
      <c r="L125" s="324">
        <f>VLOOKUP(I125,ComplianceList,2,0)</f>
        <v>0</v>
      </c>
      <c r="M125" s="288">
        <f>VLOOKUP(N125,Scoring!$B$3:$C$9,2,0)</f>
        <v>6</v>
      </c>
      <c r="N125" s="288" t="s">
        <v>325</v>
      </c>
    </row>
    <row r="126" spans="1:14" ht="11.5" x14ac:dyDescent="0.25">
      <c r="A126" s="220" t="s">
        <v>331</v>
      </c>
      <c r="B126" s="221" t="s">
        <v>332</v>
      </c>
      <c r="C126" s="493"/>
      <c r="D126" s="298"/>
      <c r="E126" s="226" t="s">
        <v>78</v>
      </c>
      <c r="F126" s="227"/>
      <c r="G126" s="33" t="s">
        <v>78</v>
      </c>
      <c r="H126" s="131"/>
      <c r="I126" s="33" t="s">
        <v>78</v>
      </c>
      <c r="J126" s="313"/>
      <c r="K126" s="323">
        <f>VLOOKUP(G126,ComplianceList,2,0)</f>
        <v>0</v>
      </c>
      <c r="L126" s="324">
        <f>VLOOKUP(I126,ComplianceList,2,0)</f>
        <v>0</v>
      </c>
      <c r="M126" s="288">
        <f>VLOOKUP(N126,Scoring!$B$3:$C$9,2,0)</f>
        <v>6</v>
      </c>
      <c r="N126" s="288" t="s">
        <v>325</v>
      </c>
    </row>
    <row r="127" spans="1:14" ht="11.25" customHeight="1" x14ac:dyDescent="0.25">
      <c r="A127" s="220" t="s">
        <v>333</v>
      </c>
      <c r="B127" s="221" t="s">
        <v>334</v>
      </c>
      <c r="C127" s="303" t="s">
        <v>335</v>
      </c>
      <c r="D127" s="298"/>
      <c r="E127" s="226" t="s">
        <v>78</v>
      </c>
      <c r="F127" s="227"/>
      <c r="G127" s="33" t="s">
        <v>78</v>
      </c>
      <c r="H127" s="131"/>
      <c r="I127" s="33" t="s">
        <v>78</v>
      </c>
      <c r="J127" s="313"/>
      <c r="K127" s="323">
        <f>VLOOKUP(G127,ComplianceList,2,0)</f>
        <v>0</v>
      </c>
      <c r="L127" s="324">
        <f>VLOOKUP(I127,ComplianceList,2,0)</f>
        <v>0</v>
      </c>
      <c r="M127" s="288">
        <f>VLOOKUP(N127,Scoring!$B$3:$C$9,2,0)</f>
        <v>6</v>
      </c>
      <c r="N127" s="288" t="s">
        <v>325</v>
      </c>
    </row>
    <row r="128" spans="1:14" ht="11.5" x14ac:dyDescent="0.25">
      <c r="A128" s="220">
        <v>3.7</v>
      </c>
      <c r="B128" s="221" t="s">
        <v>336</v>
      </c>
      <c r="C128" s="303"/>
      <c r="D128" s="298"/>
      <c r="E128" s="215" t="s">
        <v>141</v>
      </c>
      <c r="F128" s="223" t="s">
        <v>141</v>
      </c>
      <c r="G128" s="133" t="s">
        <v>141</v>
      </c>
      <c r="H128" s="126" t="s">
        <v>141</v>
      </c>
      <c r="I128" s="133" t="s">
        <v>141</v>
      </c>
      <c r="J128" s="312" t="s">
        <v>141</v>
      </c>
      <c r="K128" s="224"/>
      <c r="L128" s="222"/>
      <c r="M128" s="237"/>
      <c r="N128" s="237"/>
    </row>
    <row r="129" spans="1:14" ht="11.5" x14ac:dyDescent="0.25">
      <c r="A129" s="220" t="s">
        <v>337</v>
      </c>
      <c r="B129" s="221" t="s">
        <v>338</v>
      </c>
      <c r="C129" s="303" t="s">
        <v>335</v>
      </c>
      <c r="D129" s="298"/>
      <c r="E129" s="226" t="s">
        <v>78</v>
      </c>
      <c r="F129" s="227"/>
      <c r="G129" s="33" t="s">
        <v>78</v>
      </c>
      <c r="H129" s="131"/>
      <c r="I129" s="33" t="s">
        <v>78</v>
      </c>
      <c r="J129" s="313"/>
      <c r="K129" s="325">
        <f>VLOOKUP(G129,ComplianceList,2,0)</f>
        <v>0</v>
      </c>
      <c r="L129" s="326">
        <f>VLOOKUP(I129,ComplianceList,2,0)</f>
        <v>0</v>
      </c>
      <c r="M129" s="288">
        <f>VLOOKUP(N129,Scoring!$B$3:$C$9,2,0)</f>
        <v>7</v>
      </c>
      <c r="N129" s="288" t="s">
        <v>336</v>
      </c>
    </row>
    <row r="130" spans="1:14" ht="11.5" x14ac:dyDescent="0.25">
      <c r="A130" s="220" t="s">
        <v>339</v>
      </c>
      <c r="B130" s="221" t="s">
        <v>340</v>
      </c>
      <c r="C130" s="303" t="s">
        <v>335</v>
      </c>
      <c r="D130" s="298"/>
      <c r="E130" s="226" t="s">
        <v>78</v>
      </c>
      <c r="F130" s="227"/>
      <c r="G130" s="33" t="s">
        <v>78</v>
      </c>
      <c r="H130" s="131"/>
      <c r="I130" s="33" t="s">
        <v>78</v>
      </c>
      <c r="J130" s="313"/>
      <c r="K130" s="325">
        <f>VLOOKUP(G130,ComplianceList,2,0)</f>
        <v>0</v>
      </c>
      <c r="L130" s="326">
        <f>VLOOKUP(I130,ComplianceList,2,0)</f>
        <v>0</v>
      </c>
      <c r="M130" s="288">
        <f>VLOOKUP(N130,Scoring!$B$3:$C$9,2,0)</f>
        <v>7</v>
      </c>
      <c r="N130" s="288" t="s">
        <v>336</v>
      </c>
    </row>
    <row r="131" spans="1:14" ht="12" thickBot="1" x14ac:dyDescent="0.3">
      <c r="A131" s="296" t="s">
        <v>341</v>
      </c>
      <c r="B131" s="240" t="s">
        <v>158</v>
      </c>
      <c r="C131" s="310" t="s">
        <v>335</v>
      </c>
      <c r="D131" s="301"/>
      <c r="E131" s="243" t="s">
        <v>78</v>
      </c>
      <c r="F131" s="244"/>
      <c r="G131" s="33" t="s">
        <v>78</v>
      </c>
      <c r="H131" s="132"/>
      <c r="I131" s="35" t="s">
        <v>78</v>
      </c>
      <c r="J131" s="314"/>
      <c r="K131" s="327">
        <f>VLOOKUP(G131,ComplianceList,2,0)</f>
        <v>0</v>
      </c>
      <c r="L131" s="328">
        <f>VLOOKUP(I131,ComplianceList,2,0)</f>
        <v>0</v>
      </c>
      <c r="M131" s="288">
        <f>VLOOKUP(N131,Scoring!$B$3:$C$9,2,0)</f>
        <v>7</v>
      </c>
      <c r="N131" s="288" t="s">
        <v>336</v>
      </c>
    </row>
  </sheetData>
  <sheetProtection password="C7FE" sheet="1" formatCells="0" formatColumns="0" formatRows="0" insertHyperlinks="0"/>
  <mergeCells count="32">
    <mergeCell ref="M7:M8"/>
    <mergeCell ref="N7:N8"/>
    <mergeCell ref="A116:A118"/>
    <mergeCell ref="A119:A120"/>
    <mergeCell ref="C125:C126"/>
    <mergeCell ref="A79:A83"/>
    <mergeCell ref="A84:A88"/>
    <mergeCell ref="A89:A93"/>
    <mergeCell ref="A99:A101"/>
    <mergeCell ref="A102:A103"/>
    <mergeCell ref="C103:C105"/>
    <mergeCell ref="A56:A58"/>
    <mergeCell ref="A60:A61"/>
    <mergeCell ref="A64:A65"/>
    <mergeCell ref="A67:A71"/>
    <mergeCell ref="A72:A73"/>
    <mergeCell ref="A76:A78"/>
    <mergeCell ref="A10:A25"/>
    <mergeCell ref="A30:A36"/>
    <mergeCell ref="A37:A41"/>
    <mergeCell ref="A43:A45"/>
    <mergeCell ref="A47:A51"/>
    <mergeCell ref="A52:A54"/>
    <mergeCell ref="A1:J1"/>
    <mergeCell ref="A3:J3"/>
    <mergeCell ref="A5:J5"/>
    <mergeCell ref="A7:A8"/>
    <mergeCell ref="B7:B8"/>
    <mergeCell ref="C7:D8"/>
    <mergeCell ref="E7:F7"/>
    <mergeCell ref="G7:H7"/>
    <mergeCell ref="I7:J7"/>
  </mergeCells>
  <dataValidations count="2">
    <dataValidation type="list" allowBlank="1" showInputMessage="1" showErrorMessage="1" sqref="E11:E25 E27:E30 E37:E39 E42:E43 E47 E52 E54 E56:E64 E66:E67 E70:E73 E75:E78 E80:E83 E85:E88 E90:E96 E103:E107 E113 G103:G114 E117:E118 I129:I131 G11:G25 G27:G30 G47:G49 G52:G54 G56:G73 G75:G78 G80:G83 G85:G88 G90:G98 I103:I114 G117:G118 E129:E131 G32:G45 G100:G101 G129:G131 I27:I30 I47:I49 I52:I54 I56:I73 I75:I78 I80:I83 I85:I88 I90:I98 E120:E122 I117:I118 I100:I101 I32:I45 I120:I122 G120:G122 E124:E127 I124:I127 G124:G127 I11:I25" xr:uid="{D7BFFB5E-EB35-4396-ABC8-F95D48D7F1EE}">
      <formula1>ComplianceOptions</formula1>
    </dataValidation>
    <dataValidation type="list" allowBlank="1" showInputMessage="1" showErrorMessage="1" sqref="N11:N25 N27:N54 N56:N73 N75:N114 N117:N122 N124:N127 N129:N131" xr:uid="{FD430634-7269-4563-AA54-5D225A7E098E}">
      <formula1>_xlnm.Criteria</formula1>
    </dataValidation>
  </dataValidations>
  <hyperlinks>
    <hyperlink ref="C106" location="'08-Track Record'!A1" display="Indicate figures on &quot;Track Record&quot; Sheet" xr:uid="{1DAB5EEF-2F9A-4A18-8D52-0D9ECBBBC910}"/>
    <hyperlink ref="C61" location="'05-Offered Cells'!A1" display="See &quot;Offered Cells&quot;" xr:uid="{7AFA0228-51BA-4B5F-83C2-FA1D9D4F0148}"/>
    <hyperlink ref="C28" location="'05-Offered Cells'!A1" display="See &quot;Offered Cells&quot;" xr:uid="{C3ADDDD9-51CE-4842-B8E1-113ACDF9BD2E}"/>
    <hyperlink ref="C44:C45" location="'05-Offered Cells'!A1" display="See &quot;Offered Cells&quot;" xr:uid="{9593F747-5827-4C41-9C3E-7EB06D7DC378}"/>
    <hyperlink ref="C70:C71" location="'05-Offered Cells'!A1" display="See &quot;Offered Cells&quot;" xr:uid="{D355FA46-2FE4-4DC8-BFF8-1E90A70426DC}"/>
    <hyperlink ref="C54" location="'06-Temp Derating Factors'!A1" display="Specify on &quot;Temperature Derating Factors&quot; worksheet" xr:uid="{EF5B9827-6009-4E83-A36B-DB3B9FE42589}"/>
    <hyperlink ref="C103:C105" location="'07-Accessories'!A1" display="See &quot;Accessories&quot; " xr:uid="{460EFD23-2AD0-4735-A1F9-CFE5AC886A3D}"/>
    <hyperlink ref="C125:C126" location="'09-Type Testing'!A1" display="Details to be provided on &quot;Type Testing&quot; Sheet" xr:uid="{098F4558-2F73-486C-9C8B-4DF7CC676896}"/>
  </hyperlinks>
  <pageMargins left="0.75" right="0.75" top="1" bottom="1" header="0.5" footer="0.5"/>
  <pageSetup paperSize="9" scale="62" orientation="landscape" r:id="rId1"/>
  <headerFooter alignWithMargins="0"/>
  <rowBreaks count="3" manualBreakCount="3">
    <brk id="36" max="16383" man="1"/>
    <brk id="66" max="16383" man="1"/>
    <brk id="9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55744-EA2E-4E1F-96B7-B87772ABAAF9}">
  <dimension ref="A1:J51"/>
  <sheetViews>
    <sheetView showGridLines="0" zoomScaleNormal="100" workbookViewId="0">
      <selection activeCell="J13" sqref="I13:J13"/>
    </sheetView>
  </sheetViews>
  <sheetFormatPr defaultRowHeight="13" x14ac:dyDescent="0.3"/>
  <cols>
    <col min="1" max="1" width="11.7265625" customWidth="1"/>
    <col min="2" max="5" width="19.453125" customWidth="1"/>
    <col min="6" max="6" width="2.81640625" customWidth="1"/>
    <col min="7" max="7" width="2.54296875" style="2" bestFit="1" customWidth="1"/>
    <col min="8" max="8" width="38.7265625" style="68" customWidth="1"/>
    <col min="9" max="9" width="28.7265625" customWidth="1"/>
    <col min="10" max="10" width="28.81640625" customWidth="1"/>
    <col min="11" max="13" width="8.81640625" customWidth="1"/>
    <col min="14" max="14" width="22.54296875" customWidth="1"/>
  </cols>
  <sheetData>
    <row r="1" spans="1:10" ht="15.5" x14ac:dyDescent="0.35">
      <c r="A1" s="17" t="s">
        <v>388</v>
      </c>
    </row>
    <row r="2" spans="1:10" ht="7.5" customHeight="1" x14ac:dyDescent="0.3"/>
    <row r="3" spans="1:10" ht="15.5" x14ac:dyDescent="0.35">
      <c r="A3" s="17" t="s">
        <v>389</v>
      </c>
      <c r="H3" s="67" t="s">
        <v>390</v>
      </c>
    </row>
    <row r="4" spans="1:10" ht="10.5" customHeight="1" thickBot="1" x14ac:dyDescent="0.35"/>
    <row r="5" spans="1:10" s="61" customFormat="1" ht="10.5" x14ac:dyDescent="0.25">
      <c r="A5" s="497" t="s">
        <v>391</v>
      </c>
      <c r="B5" s="495" t="s">
        <v>392</v>
      </c>
      <c r="C5" s="496"/>
      <c r="D5" s="495" t="s">
        <v>393</v>
      </c>
      <c r="E5" s="496"/>
      <c r="F5" s="136"/>
      <c r="G5" s="136"/>
      <c r="H5" s="64" t="s">
        <v>394</v>
      </c>
      <c r="I5" s="136"/>
      <c r="J5" s="136"/>
    </row>
    <row r="6" spans="1:10" s="61" customFormat="1" ht="13.5" customHeight="1" thickBot="1" x14ac:dyDescent="0.3">
      <c r="A6" s="498"/>
      <c r="B6" s="63" t="s">
        <v>395</v>
      </c>
      <c r="C6" s="65" t="s">
        <v>396</v>
      </c>
      <c r="D6" s="63" t="s">
        <v>395</v>
      </c>
      <c r="E6" s="65" t="s">
        <v>396</v>
      </c>
      <c r="F6" s="136"/>
      <c r="G6" s="136"/>
      <c r="H6" s="136" t="s">
        <v>397</v>
      </c>
      <c r="I6" s="136"/>
      <c r="J6" s="136"/>
    </row>
    <row r="7" spans="1:10" s="61" customFormat="1" ht="10" x14ac:dyDescent="0.2">
      <c r="A7" s="399">
        <v>10</v>
      </c>
      <c r="B7" s="380"/>
      <c r="C7" s="381"/>
      <c r="D7" s="380"/>
      <c r="E7" s="381"/>
      <c r="F7" s="136"/>
      <c r="G7" s="136"/>
      <c r="H7" s="136" t="s">
        <v>398</v>
      </c>
      <c r="I7" s="136"/>
      <c r="J7" s="136"/>
    </row>
    <row r="8" spans="1:10" s="61" customFormat="1" ht="10" x14ac:dyDescent="0.2">
      <c r="A8" s="400">
        <v>20</v>
      </c>
      <c r="B8" s="401"/>
      <c r="C8" s="402"/>
      <c r="D8" s="401"/>
      <c r="E8" s="402"/>
      <c r="F8" s="136"/>
      <c r="G8" s="136"/>
      <c r="H8" s="136"/>
      <c r="I8" s="136"/>
      <c r="J8" s="136"/>
    </row>
    <row r="9" spans="1:10" s="61" customFormat="1" ht="13.5" thickBot="1" x14ac:dyDescent="0.35">
      <c r="A9" s="403">
        <v>30</v>
      </c>
      <c r="B9" s="401"/>
      <c r="C9" s="402"/>
      <c r="D9" s="401"/>
      <c r="E9" s="402"/>
      <c r="F9" s="136"/>
      <c r="G9" s="2"/>
      <c r="H9" s="68"/>
      <c r="I9"/>
      <c r="J9"/>
    </row>
    <row r="10" spans="1:10" s="61" customFormat="1" ht="11" thickBot="1" x14ac:dyDescent="0.3">
      <c r="A10" s="400">
        <v>40</v>
      </c>
      <c r="B10" s="401"/>
      <c r="C10" s="402"/>
      <c r="D10" s="401"/>
      <c r="E10" s="402"/>
      <c r="F10" s="136"/>
      <c r="G10" s="66"/>
      <c r="H10" s="69"/>
      <c r="I10" s="73" t="str">
        <f>B5</f>
        <v>Low Performance (L)</v>
      </c>
      <c r="J10" s="137" t="str">
        <f>D5</f>
        <v>Very High Performance (X)</v>
      </c>
    </row>
    <row r="11" spans="1:10" s="61" customFormat="1" ht="10.5" x14ac:dyDescent="0.25">
      <c r="A11" s="403">
        <v>50</v>
      </c>
      <c r="B11" s="401"/>
      <c r="C11" s="402"/>
      <c r="D11" s="401"/>
      <c r="E11" s="402"/>
      <c r="F11" s="136"/>
      <c r="G11" s="62">
        <v>1</v>
      </c>
      <c r="H11" s="70" t="s">
        <v>399</v>
      </c>
      <c r="I11" s="138" t="s">
        <v>78</v>
      </c>
      <c r="J11" s="138" t="s">
        <v>78</v>
      </c>
    </row>
    <row r="12" spans="1:10" s="61" customFormat="1" ht="10.5" x14ac:dyDescent="0.25">
      <c r="A12" s="400">
        <v>60</v>
      </c>
      <c r="B12" s="401"/>
      <c r="C12" s="402"/>
      <c r="D12" s="401"/>
      <c r="E12" s="402"/>
      <c r="F12" s="136"/>
      <c r="G12" s="246">
        <v>2</v>
      </c>
      <c r="H12" s="247" t="s">
        <v>400</v>
      </c>
      <c r="I12" s="248"/>
      <c r="J12" s="248"/>
    </row>
    <row r="13" spans="1:10" s="61" customFormat="1" ht="10.5" x14ac:dyDescent="0.25">
      <c r="A13" s="403">
        <v>80</v>
      </c>
      <c r="B13" s="401"/>
      <c r="C13" s="402"/>
      <c r="D13" s="401"/>
      <c r="E13" s="402"/>
      <c r="F13" s="136"/>
      <c r="G13" s="246">
        <v>3</v>
      </c>
      <c r="H13" s="247" t="s">
        <v>401</v>
      </c>
      <c r="I13" s="382"/>
      <c r="J13" s="383"/>
    </row>
    <row r="14" spans="1:10" s="61" customFormat="1" ht="10.5" x14ac:dyDescent="0.25">
      <c r="A14" s="400">
        <v>100</v>
      </c>
      <c r="B14" s="401"/>
      <c r="C14" s="402"/>
      <c r="D14" s="401"/>
      <c r="E14" s="402"/>
      <c r="F14" s="136"/>
      <c r="G14" s="246">
        <v>4</v>
      </c>
      <c r="H14" s="71" t="s">
        <v>402</v>
      </c>
      <c r="I14" s="382"/>
      <c r="J14" s="383"/>
    </row>
    <row r="15" spans="1:10" s="61" customFormat="1" ht="10.5" x14ac:dyDescent="0.25">
      <c r="A15" s="403">
        <v>120</v>
      </c>
      <c r="B15" s="401"/>
      <c r="C15" s="402"/>
      <c r="D15" s="401"/>
      <c r="E15" s="402"/>
      <c r="F15" s="136"/>
      <c r="G15" s="246">
        <v>5</v>
      </c>
      <c r="H15" s="71" t="s">
        <v>403</v>
      </c>
      <c r="I15" s="382"/>
      <c r="J15" s="383"/>
    </row>
    <row r="16" spans="1:10" s="61" customFormat="1" ht="10.5" x14ac:dyDescent="0.25">
      <c r="A16" s="400">
        <v>140</v>
      </c>
      <c r="B16" s="401"/>
      <c r="C16" s="402"/>
      <c r="D16" s="401"/>
      <c r="E16" s="402"/>
      <c r="F16" s="136"/>
      <c r="G16" s="246">
        <v>6</v>
      </c>
      <c r="H16" s="71" t="s">
        <v>404</v>
      </c>
      <c r="I16" s="382"/>
      <c r="J16" s="383"/>
    </row>
    <row r="17" spans="1:10" s="61" customFormat="1" ht="10.5" x14ac:dyDescent="0.25">
      <c r="A17" s="403">
        <v>160</v>
      </c>
      <c r="B17" s="401"/>
      <c r="C17" s="402"/>
      <c r="D17" s="401"/>
      <c r="E17" s="402"/>
      <c r="F17" s="136"/>
      <c r="G17" s="246">
        <v>7</v>
      </c>
      <c r="H17" s="71" t="s">
        <v>405</v>
      </c>
      <c r="I17" s="382"/>
      <c r="J17" s="383"/>
    </row>
    <row r="18" spans="1:10" s="61" customFormat="1" ht="10.5" x14ac:dyDescent="0.25">
      <c r="A18" s="400">
        <v>180</v>
      </c>
      <c r="B18" s="401"/>
      <c r="C18" s="402"/>
      <c r="D18" s="401"/>
      <c r="E18" s="402"/>
      <c r="F18" s="136"/>
      <c r="G18" s="246">
        <v>8</v>
      </c>
      <c r="H18" s="71" t="s">
        <v>406</v>
      </c>
      <c r="I18" s="382"/>
      <c r="J18" s="383"/>
    </row>
    <row r="19" spans="1:10" s="61" customFormat="1" ht="10.5" x14ac:dyDescent="0.25">
      <c r="A19" s="403">
        <v>200</v>
      </c>
      <c r="B19" s="401"/>
      <c r="C19" s="402"/>
      <c r="D19" s="401"/>
      <c r="E19" s="402"/>
      <c r="F19" s="136"/>
      <c r="G19" s="246">
        <v>9</v>
      </c>
      <c r="H19" s="71" t="s">
        <v>407</v>
      </c>
      <c r="I19" s="382"/>
      <c r="J19" s="383"/>
    </row>
    <row r="20" spans="1:10" s="61" customFormat="1" ht="10.5" x14ac:dyDescent="0.25">
      <c r="A20" s="400">
        <v>250</v>
      </c>
      <c r="B20" s="401"/>
      <c r="C20" s="402"/>
      <c r="D20" s="401"/>
      <c r="E20" s="402"/>
      <c r="F20" s="136"/>
      <c r="G20" s="246">
        <v>10</v>
      </c>
      <c r="H20" s="71" t="s">
        <v>408</v>
      </c>
      <c r="I20" s="382"/>
      <c r="J20" s="383"/>
    </row>
    <row r="21" spans="1:10" s="61" customFormat="1" ht="11" thickBot="1" x14ac:dyDescent="0.3">
      <c r="A21" s="403">
        <v>300</v>
      </c>
      <c r="B21" s="401"/>
      <c r="C21" s="402"/>
      <c r="D21" s="401"/>
      <c r="E21" s="402"/>
      <c r="F21" s="136"/>
      <c r="G21" s="249">
        <v>11</v>
      </c>
      <c r="H21" s="72" t="s">
        <v>409</v>
      </c>
      <c r="I21" s="404"/>
      <c r="J21" s="405"/>
    </row>
    <row r="22" spans="1:10" s="61" customFormat="1" ht="10.5" x14ac:dyDescent="0.25">
      <c r="A22" s="400">
        <v>350</v>
      </c>
      <c r="B22" s="401"/>
      <c r="C22" s="402"/>
      <c r="D22" s="401"/>
      <c r="E22" s="402"/>
      <c r="F22" s="136"/>
      <c r="G22" s="66"/>
      <c r="H22" s="69"/>
      <c r="I22" s="136"/>
      <c r="J22" s="136"/>
    </row>
    <row r="23" spans="1:10" s="61" customFormat="1" x14ac:dyDescent="0.3">
      <c r="A23" s="403">
        <v>400</v>
      </c>
      <c r="B23" s="401"/>
      <c r="C23" s="402"/>
      <c r="D23" s="401"/>
      <c r="E23" s="402"/>
      <c r="F23" s="136"/>
      <c r="G23" s="66"/>
      <c r="H23" s="68" t="s">
        <v>410</v>
      </c>
      <c r="I23" s="136"/>
      <c r="J23" s="136"/>
    </row>
    <row r="24" spans="1:10" s="61" customFormat="1" ht="10.5" x14ac:dyDescent="0.25">
      <c r="A24" s="400">
        <v>450</v>
      </c>
      <c r="B24" s="401"/>
      <c r="C24" s="402"/>
      <c r="D24" s="401"/>
      <c r="E24" s="402"/>
      <c r="F24" s="136"/>
      <c r="G24" s="66"/>
      <c r="H24" s="499"/>
      <c r="I24" s="499"/>
      <c r="J24" s="499"/>
    </row>
    <row r="25" spans="1:10" s="61" customFormat="1" ht="10.5" x14ac:dyDescent="0.25">
      <c r="A25" s="403">
        <v>500</v>
      </c>
      <c r="B25" s="401"/>
      <c r="C25" s="402"/>
      <c r="D25" s="401"/>
      <c r="E25" s="402"/>
      <c r="F25" s="136"/>
      <c r="G25" s="66"/>
      <c r="H25" s="499"/>
      <c r="I25" s="499"/>
      <c r="J25" s="499"/>
    </row>
    <row r="26" spans="1:10" s="61" customFormat="1" ht="10.5" x14ac:dyDescent="0.25">
      <c r="A26" s="400">
        <v>550</v>
      </c>
      <c r="B26" s="401"/>
      <c r="C26" s="402"/>
      <c r="D26" s="401"/>
      <c r="E26" s="402"/>
      <c r="F26" s="136"/>
      <c r="G26" s="66"/>
      <c r="H26" s="499"/>
      <c r="I26" s="499"/>
      <c r="J26" s="499"/>
    </row>
    <row r="27" spans="1:10" s="61" customFormat="1" ht="10.5" x14ac:dyDescent="0.25">
      <c r="A27" s="403">
        <v>600</v>
      </c>
      <c r="B27" s="401"/>
      <c r="C27" s="402"/>
      <c r="D27" s="401"/>
      <c r="E27" s="402"/>
      <c r="F27" s="136"/>
      <c r="G27" s="66"/>
      <c r="H27" s="499"/>
      <c r="I27" s="499"/>
      <c r="J27" s="499"/>
    </row>
    <row r="28" spans="1:10" s="61" customFormat="1" ht="10.5" x14ac:dyDescent="0.25">
      <c r="A28" s="400">
        <v>650</v>
      </c>
      <c r="B28" s="401"/>
      <c r="C28" s="402"/>
      <c r="D28" s="401"/>
      <c r="E28" s="402"/>
      <c r="F28" s="136"/>
      <c r="G28" s="66"/>
      <c r="H28" s="499"/>
      <c r="I28" s="499"/>
      <c r="J28" s="499"/>
    </row>
    <row r="29" spans="1:10" s="61" customFormat="1" ht="10.5" x14ac:dyDescent="0.25">
      <c r="A29" s="403">
        <v>700</v>
      </c>
      <c r="B29" s="401"/>
      <c r="C29" s="402"/>
      <c r="D29" s="401"/>
      <c r="E29" s="402"/>
      <c r="F29" s="136"/>
      <c r="G29" s="66"/>
      <c r="H29" s="499"/>
      <c r="I29" s="499"/>
      <c r="J29" s="499"/>
    </row>
    <row r="30" spans="1:10" s="61" customFormat="1" ht="10.5" x14ac:dyDescent="0.25">
      <c r="A30" s="400">
        <v>750</v>
      </c>
      <c r="B30" s="401"/>
      <c r="C30" s="402"/>
      <c r="D30" s="401"/>
      <c r="E30" s="402"/>
      <c r="F30" s="136"/>
      <c r="G30" s="66"/>
      <c r="H30" s="499"/>
      <c r="I30" s="499"/>
      <c r="J30" s="499"/>
    </row>
    <row r="31" spans="1:10" s="61" customFormat="1" ht="10.5" x14ac:dyDescent="0.25">
      <c r="A31" s="403">
        <v>800</v>
      </c>
      <c r="B31" s="401"/>
      <c r="C31" s="402"/>
      <c r="D31" s="401"/>
      <c r="E31" s="402"/>
      <c r="F31" s="136"/>
      <c r="G31" s="66"/>
      <c r="H31" s="499"/>
      <c r="I31" s="499"/>
      <c r="J31" s="499"/>
    </row>
    <row r="32" spans="1:10" s="61" customFormat="1" ht="10.5" x14ac:dyDescent="0.25">
      <c r="A32" s="400">
        <v>850</v>
      </c>
      <c r="B32" s="401"/>
      <c r="C32" s="402"/>
      <c r="D32" s="401"/>
      <c r="E32" s="402"/>
      <c r="F32" s="136"/>
      <c r="G32" s="66"/>
      <c r="H32" s="499"/>
      <c r="I32" s="499"/>
      <c r="J32" s="499"/>
    </row>
    <row r="33" spans="1:10" s="61" customFormat="1" ht="10.5" x14ac:dyDescent="0.25">
      <c r="A33" s="403">
        <v>900</v>
      </c>
      <c r="B33" s="401"/>
      <c r="C33" s="402"/>
      <c r="D33" s="401"/>
      <c r="E33" s="402"/>
      <c r="F33" s="136"/>
      <c r="G33" s="66"/>
      <c r="H33" s="499"/>
      <c r="I33" s="499"/>
      <c r="J33" s="499"/>
    </row>
    <row r="34" spans="1:10" s="61" customFormat="1" ht="10.5" x14ac:dyDescent="0.25">
      <c r="A34" s="400">
        <v>950</v>
      </c>
      <c r="B34" s="401"/>
      <c r="C34" s="402"/>
      <c r="D34" s="401"/>
      <c r="E34" s="402"/>
      <c r="F34" s="136"/>
      <c r="G34" s="66"/>
      <c r="H34" s="499"/>
      <c r="I34" s="499"/>
      <c r="J34" s="499"/>
    </row>
    <row r="35" spans="1:10" s="61" customFormat="1" ht="10.5" x14ac:dyDescent="0.25">
      <c r="A35" s="403">
        <v>1000</v>
      </c>
      <c r="B35" s="401"/>
      <c r="C35" s="402"/>
      <c r="D35" s="401"/>
      <c r="E35" s="402"/>
      <c r="F35" s="136"/>
      <c r="G35" s="66"/>
      <c r="H35" s="499"/>
      <c r="I35" s="499"/>
      <c r="J35" s="499"/>
    </row>
    <row r="36" spans="1:10" s="61" customFormat="1" ht="10.5" x14ac:dyDescent="0.25">
      <c r="A36" s="400">
        <v>1050</v>
      </c>
      <c r="B36" s="401"/>
      <c r="C36" s="402"/>
      <c r="D36" s="401"/>
      <c r="E36" s="402"/>
      <c r="F36" s="136"/>
      <c r="G36" s="66"/>
      <c r="H36" s="499"/>
      <c r="I36" s="499"/>
      <c r="J36" s="499"/>
    </row>
    <row r="37" spans="1:10" s="61" customFormat="1" ht="10.5" x14ac:dyDescent="0.25">
      <c r="A37" s="403">
        <v>1100</v>
      </c>
      <c r="B37" s="401"/>
      <c r="C37" s="402"/>
      <c r="D37" s="401"/>
      <c r="E37" s="402"/>
      <c r="F37" s="136"/>
      <c r="G37" s="66"/>
      <c r="H37" s="499"/>
      <c r="I37" s="499"/>
      <c r="J37" s="499"/>
    </row>
    <row r="38" spans="1:10" s="61" customFormat="1" ht="10.5" x14ac:dyDescent="0.25">
      <c r="A38" s="400">
        <v>1150</v>
      </c>
      <c r="B38" s="401"/>
      <c r="C38" s="402"/>
      <c r="D38" s="401"/>
      <c r="E38" s="402"/>
      <c r="F38" s="136"/>
      <c r="G38" s="66"/>
      <c r="H38" s="499"/>
      <c r="I38" s="499"/>
      <c r="J38" s="499"/>
    </row>
    <row r="39" spans="1:10" s="61" customFormat="1" ht="10.5" x14ac:dyDescent="0.25">
      <c r="A39" s="403">
        <v>1200</v>
      </c>
      <c r="B39" s="401"/>
      <c r="C39" s="402"/>
      <c r="D39" s="401"/>
      <c r="E39" s="402"/>
      <c r="F39" s="136"/>
      <c r="G39" s="66"/>
      <c r="H39" s="499"/>
      <c r="I39" s="499"/>
      <c r="J39" s="499"/>
    </row>
    <row r="40" spans="1:10" s="61" customFormat="1" ht="10.5" x14ac:dyDescent="0.25">
      <c r="A40" s="400">
        <v>1250</v>
      </c>
      <c r="B40" s="401"/>
      <c r="C40" s="402"/>
      <c r="D40" s="401"/>
      <c r="E40" s="402"/>
      <c r="F40" s="136"/>
      <c r="G40" s="66"/>
      <c r="H40" s="499"/>
      <c r="I40" s="499"/>
      <c r="J40" s="499"/>
    </row>
    <row r="41" spans="1:10" s="61" customFormat="1" ht="10.5" x14ac:dyDescent="0.25">
      <c r="A41" s="403">
        <v>1300</v>
      </c>
      <c r="B41" s="401"/>
      <c r="C41" s="402"/>
      <c r="D41" s="401"/>
      <c r="E41" s="402"/>
      <c r="F41" s="136"/>
      <c r="G41" s="66"/>
      <c r="H41" s="499"/>
      <c r="I41" s="499"/>
      <c r="J41" s="499"/>
    </row>
    <row r="42" spans="1:10" s="61" customFormat="1" ht="10.5" x14ac:dyDescent="0.25">
      <c r="A42" s="400">
        <v>1350</v>
      </c>
      <c r="B42" s="401"/>
      <c r="C42" s="402"/>
      <c r="D42" s="401"/>
      <c r="E42" s="402"/>
      <c r="F42" s="136"/>
      <c r="G42" s="66"/>
      <c r="H42" s="499"/>
      <c r="I42" s="499"/>
      <c r="J42" s="499"/>
    </row>
    <row r="43" spans="1:10" s="61" customFormat="1" ht="10.5" x14ac:dyDescent="0.25">
      <c r="A43" s="403">
        <v>1400</v>
      </c>
      <c r="B43" s="401"/>
      <c r="C43" s="402"/>
      <c r="D43" s="401"/>
      <c r="E43" s="402"/>
      <c r="F43" s="136"/>
      <c r="G43" s="66"/>
      <c r="H43" s="499"/>
      <c r="I43" s="499"/>
      <c r="J43" s="499"/>
    </row>
    <row r="44" spans="1:10" s="61" customFormat="1" ht="10.5" x14ac:dyDescent="0.25">
      <c r="A44" s="400">
        <v>1450</v>
      </c>
      <c r="B44" s="401"/>
      <c r="C44" s="402"/>
      <c r="D44" s="401"/>
      <c r="E44" s="402"/>
      <c r="F44" s="136"/>
      <c r="G44" s="66"/>
      <c r="H44" s="499"/>
      <c r="I44" s="499"/>
      <c r="J44" s="499"/>
    </row>
    <row r="45" spans="1:10" s="61" customFormat="1" ht="10.5" x14ac:dyDescent="0.25">
      <c r="A45" s="403">
        <v>1500</v>
      </c>
      <c r="B45" s="401"/>
      <c r="C45" s="402"/>
      <c r="D45" s="401"/>
      <c r="E45" s="402"/>
      <c r="F45" s="136"/>
      <c r="G45" s="66"/>
      <c r="H45" s="499"/>
      <c r="I45" s="499"/>
      <c r="J45" s="499"/>
    </row>
    <row r="46" spans="1:10" s="61" customFormat="1" ht="10.5" x14ac:dyDescent="0.25">
      <c r="A46" s="400">
        <v>1550</v>
      </c>
      <c r="B46" s="401"/>
      <c r="C46" s="402"/>
      <c r="D46" s="401"/>
      <c r="E46" s="402"/>
      <c r="F46" s="136"/>
      <c r="G46" s="66"/>
      <c r="H46" s="499"/>
      <c r="I46" s="499"/>
      <c r="J46" s="499"/>
    </row>
    <row r="47" spans="1:10" s="61" customFormat="1" ht="10.5" x14ac:dyDescent="0.25">
      <c r="A47" s="403">
        <v>1600</v>
      </c>
      <c r="B47" s="401"/>
      <c r="C47" s="402"/>
      <c r="D47" s="401"/>
      <c r="E47" s="402"/>
      <c r="F47" s="136"/>
      <c r="G47" s="66"/>
      <c r="H47" s="69"/>
      <c r="I47" s="136"/>
      <c r="J47" s="136"/>
    </row>
    <row r="48" spans="1:10" s="61" customFormat="1" ht="10.5" x14ac:dyDescent="0.25">
      <c r="A48" s="400">
        <v>1650</v>
      </c>
      <c r="B48" s="401"/>
      <c r="C48" s="402"/>
      <c r="D48" s="401"/>
      <c r="E48" s="402"/>
      <c r="F48" s="136"/>
      <c r="G48" s="66"/>
      <c r="H48" s="69"/>
      <c r="I48" s="136"/>
      <c r="J48" s="136"/>
    </row>
    <row r="49" spans="1:10" s="61" customFormat="1" ht="11" thickBot="1" x14ac:dyDescent="0.3">
      <c r="A49" s="406">
        <v>1700</v>
      </c>
      <c r="B49" s="407"/>
      <c r="C49" s="408"/>
      <c r="D49" s="407"/>
      <c r="E49" s="408"/>
      <c r="F49" s="136"/>
      <c r="G49" s="66"/>
      <c r="H49" s="69"/>
      <c r="I49" s="136"/>
      <c r="J49" s="136"/>
    </row>
    <row r="50" spans="1:10" ht="12.5" x14ac:dyDescent="0.25">
      <c r="G50" s="66"/>
      <c r="H50" s="69"/>
      <c r="I50" s="136"/>
      <c r="J50" s="136"/>
    </row>
    <row r="51" spans="1:10" ht="12.5" x14ac:dyDescent="0.25">
      <c r="G51" s="66"/>
      <c r="H51" s="69"/>
      <c r="I51" s="136"/>
      <c r="J51" s="136"/>
    </row>
  </sheetData>
  <sheetProtection password="C7FE" sheet="1" formatCells="0" formatColumns="0" formatRows="0" insertHyperlinks="0"/>
  <mergeCells count="26">
    <mergeCell ref="H44:J44"/>
    <mergeCell ref="H45:J45"/>
    <mergeCell ref="H46:J46"/>
    <mergeCell ref="H40:J40"/>
    <mergeCell ref="H41:J41"/>
    <mergeCell ref="H42:J42"/>
    <mergeCell ref="H43:J43"/>
    <mergeCell ref="H37:J37"/>
    <mergeCell ref="H38:J38"/>
    <mergeCell ref="H39:J39"/>
    <mergeCell ref="H32:J32"/>
    <mergeCell ref="H33:J33"/>
    <mergeCell ref="H34:J34"/>
    <mergeCell ref="H35:J35"/>
    <mergeCell ref="H36:J36"/>
    <mergeCell ref="H31:J31"/>
    <mergeCell ref="H24:J24"/>
    <mergeCell ref="H25:J25"/>
    <mergeCell ref="H26:J26"/>
    <mergeCell ref="H27:J27"/>
    <mergeCell ref="H30:J30"/>
    <mergeCell ref="B5:C5"/>
    <mergeCell ref="D5:E5"/>
    <mergeCell ref="A5:A6"/>
    <mergeCell ref="H28:J28"/>
    <mergeCell ref="H29:J29"/>
  </mergeCells>
  <phoneticPr fontId="3" type="noConversion"/>
  <dataValidations count="1">
    <dataValidation type="list" allowBlank="1" showInputMessage="1" showErrorMessage="1" sqref="I11:J11" xr:uid="{FD7FC05E-7A5E-41CB-99E1-1739C117AF14}">
      <formula1>CellConfig</formula1>
    </dataValidation>
  </dataValidations>
  <pageMargins left="0.75" right="0.75" top="1" bottom="1" header="0.5" footer="0.5"/>
  <pageSetup paperSize="9" scale="69" orientation="portrait" r:id="rId1"/>
  <headerFooter alignWithMargins="0"/>
  <colBreaks count="2" manualBreakCount="2">
    <brk id="6" max="1048575" man="1"/>
    <brk id="1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7CA35-800E-4476-B6F6-A07A28B61251}">
  <dimension ref="A1:D37"/>
  <sheetViews>
    <sheetView showGridLines="0" zoomScaleNormal="100" workbookViewId="0"/>
  </sheetViews>
  <sheetFormatPr defaultRowHeight="12.5" x14ac:dyDescent="0.25"/>
  <cols>
    <col min="1" max="1" width="17" customWidth="1"/>
    <col min="2" max="4" width="17.1796875" customWidth="1"/>
  </cols>
  <sheetData>
    <row r="1" spans="1:4" ht="15.5" x14ac:dyDescent="0.35">
      <c r="A1" s="17" t="s">
        <v>411</v>
      </c>
    </row>
    <row r="2" spans="1:4" x14ac:dyDescent="0.25">
      <c r="A2" s="44" t="s">
        <v>412</v>
      </c>
    </row>
    <row r="3" spans="1:4" x14ac:dyDescent="0.25">
      <c r="A3" s="44" t="s">
        <v>413</v>
      </c>
    </row>
    <row r="4" spans="1:4" ht="13" thickBot="1" x14ac:dyDescent="0.3">
      <c r="A4" s="44"/>
    </row>
    <row r="5" spans="1:4" ht="13.5" thickBot="1" x14ac:dyDescent="0.35">
      <c r="B5" s="503" t="str">
        <f>'05-Offered Cells'!B5</f>
        <v>Low Performance (L)</v>
      </c>
      <c r="C5" s="504"/>
      <c r="D5" s="505"/>
    </row>
    <row r="6" spans="1:4" ht="13" x14ac:dyDescent="0.3">
      <c r="A6" s="506" t="s">
        <v>414</v>
      </c>
      <c r="B6" s="9" t="s">
        <v>415</v>
      </c>
      <c r="C6" s="40" t="s">
        <v>416</v>
      </c>
      <c r="D6" s="41" t="s">
        <v>417</v>
      </c>
    </row>
    <row r="7" spans="1:4" ht="13.5" thickBot="1" x14ac:dyDescent="0.35">
      <c r="A7" s="507"/>
      <c r="B7" s="81" t="s">
        <v>418</v>
      </c>
      <c r="C7" s="82"/>
      <c r="D7" s="83"/>
    </row>
    <row r="8" spans="1:4" x14ac:dyDescent="0.25">
      <c r="A8" s="80">
        <v>-5</v>
      </c>
      <c r="B8" s="84"/>
      <c r="C8" s="85"/>
      <c r="D8" s="86"/>
    </row>
    <row r="9" spans="1:4" x14ac:dyDescent="0.25">
      <c r="A9" s="42">
        <v>0</v>
      </c>
      <c r="B9" s="74"/>
      <c r="C9" s="75"/>
      <c r="D9" s="76"/>
    </row>
    <row r="10" spans="1:4" x14ac:dyDescent="0.25">
      <c r="A10" s="42">
        <v>5</v>
      </c>
      <c r="B10" s="74"/>
      <c r="C10" s="75"/>
      <c r="D10" s="76"/>
    </row>
    <row r="11" spans="1:4" x14ac:dyDescent="0.25">
      <c r="A11" s="42">
        <v>10</v>
      </c>
      <c r="B11" s="74"/>
      <c r="C11" s="75"/>
      <c r="D11" s="76"/>
    </row>
    <row r="12" spans="1:4" x14ac:dyDescent="0.25">
      <c r="A12" s="42">
        <v>15</v>
      </c>
      <c r="B12" s="74"/>
      <c r="C12" s="75"/>
      <c r="D12" s="76"/>
    </row>
    <row r="13" spans="1:4" x14ac:dyDescent="0.25">
      <c r="A13" s="42">
        <v>20</v>
      </c>
      <c r="B13" s="74"/>
      <c r="C13" s="75"/>
      <c r="D13" s="76"/>
    </row>
    <row r="14" spans="1:4" x14ac:dyDescent="0.25">
      <c r="A14" s="42">
        <v>25</v>
      </c>
      <c r="B14" s="74"/>
      <c r="C14" s="75"/>
      <c r="D14" s="76"/>
    </row>
    <row r="15" spans="1:4" x14ac:dyDescent="0.25">
      <c r="A15" s="42">
        <v>30</v>
      </c>
      <c r="B15" s="74"/>
      <c r="C15" s="75"/>
      <c r="D15" s="76"/>
    </row>
    <row r="16" spans="1:4" x14ac:dyDescent="0.25">
      <c r="A16" s="42">
        <v>35</v>
      </c>
      <c r="B16" s="74"/>
      <c r="C16" s="75"/>
      <c r="D16" s="76"/>
    </row>
    <row r="17" spans="1:4" x14ac:dyDescent="0.25">
      <c r="A17" s="42">
        <v>40</v>
      </c>
      <c r="B17" s="74"/>
      <c r="C17" s="75"/>
      <c r="D17" s="76"/>
    </row>
    <row r="18" spans="1:4" x14ac:dyDescent="0.25">
      <c r="A18" s="42">
        <v>45</v>
      </c>
      <c r="B18" s="74"/>
      <c r="C18" s="75"/>
      <c r="D18" s="76"/>
    </row>
    <row r="19" spans="1:4" ht="13" thickBot="1" x14ac:dyDescent="0.3">
      <c r="A19" s="43">
        <v>50</v>
      </c>
      <c r="B19" s="77"/>
      <c r="C19" s="78"/>
      <c r="D19" s="79"/>
    </row>
    <row r="20" spans="1:4" ht="34.5" customHeight="1" thickBot="1" x14ac:dyDescent="0.3">
      <c r="A20" s="87" t="s">
        <v>372</v>
      </c>
      <c r="B20" s="500"/>
      <c r="C20" s="501"/>
      <c r="D20" s="502"/>
    </row>
    <row r="21" spans="1:4" ht="13" thickBot="1" x14ac:dyDescent="0.3">
      <c r="A21" s="1"/>
    </row>
    <row r="22" spans="1:4" ht="13.5" thickBot="1" x14ac:dyDescent="0.3">
      <c r="B22" s="454" t="str">
        <f>'05-Offered Cells'!D5</f>
        <v>Very High Performance (X)</v>
      </c>
      <c r="C22" s="508"/>
      <c r="D22" s="466"/>
    </row>
    <row r="23" spans="1:4" ht="13" x14ac:dyDescent="0.25">
      <c r="A23" s="506" t="s">
        <v>414</v>
      </c>
      <c r="B23" s="141" t="s">
        <v>415</v>
      </c>
      <c r="C23" s="142" t="s">
        <v>416</v>
      </c>
      <c r="D23" s="143" t="s">
        <v>417</v>
      </c>
    </row>
    <row r="24" spans="1:4" ht="13.5" thickBot="1" x14ac:dyDescent="0.3">
      <c r="A24" s="507"/>
      <c r="B24" s="144" t="s">
        <v>418</v>
      </c>
      <c r="C24" s="145"/>
      <c r="D24" s="146"/>
    </row>
    <row r="25" spans="1:4" x14ac:dyDescent="0.25">
      <c r="A25" s="80">
        <v>-5</v>
      </c>
      <c r="B25" s="147"/>
      <c r="C25" s="148"/>
      <c r="D25" s="149"/>
    </row>
    <row r="26" spans="1:4" x14ac:dyDescent="0.25">
      <c r="A26" s="42">
        <v>0</v>
      </c>
      <c r="B26" s="150"/>
      <c r="C26" s="151"/>
      <c r="D26" s="152"/>
    </row>
    <row r="27" spans="1:4" x14ac:dyDescent="0.25">
      <c r="A27" s="42">
        <v>5</v>
      </c>
      <c r="B27" s="150"/>
      <c r="C27" s="151"/>
      <c r="D27" s="152"/>
    </row>
    <row r="28" spans="1:4" x14ac:dyDescent="0.25">
      <c r="A28" s="42">
        <v>10</v>
      </c>
      <c r="B28" s="150"/>
      <c r="C28" s="151"/>
      <c r="D28" s="152"/>
    </row>
    <row r="29" spans="1:4" x14ac:dyDescent="0.25">
      <c r="A29" s="42">
        <v>15</v>
      </c>
      <c r="B29" s="150"/>
      <c r="C29" s="151"/>
      <c r="D29" s="152"/>
    </row>
    <row r="30" spans="1:4" x14ac:dyDescent="0.25">
      <c r="A30" s="42">
        <v>20</v>
      </c>
      <c r="B30" s="150"/>
      <c r="C30" s="151"/>
      <c r="D30" s="152"/>
    </row>
    <row r="31" spans="1:4" x14ac:dyDescent="0.25">
      <c r="A31" s="42">
        <v>25</v>
      </c>
      <c r="B31" s="150"/>
      <c r="C31" s="151"/>
      <c r="D31" s="152"/>
    </row>
    <row r="32" spans="1:4" x14ac:dyDescent="0.25">
      <c r="A32" s="42">
        <v>30</v>
      </c>
      <c r="B32" s="150"/>
      <c r="C32" s="151"/>
      <c r="D32" s="152"/>
    </row>
    <row r="33" spans="1:4" x14ac:dyDescent="0.25">
      <c r="A33" s="42">
        <v>35</v>
      </c>
      <c r="B33" s="150"/>
      <c r="C33" s="151"/>
      <c r="D33" s="152"/>
    </row>
    <row r="34" spans="1:4" x14ac:dyDescent="0.25">
      <c r="A34" s="42">
        <v>40</v>
      </c>
      <c r="B34" s="150"/>
      <c r="C34" s="151"/>
      <c r="D34" s="152"/>
    </row>
    <row r="35" spans="1:4" x14ac:dyDescent="0.25">
      <c r="A35" s="42">
        <v>45</v>
      </c>
      <c r="B35" s="150"/>
      <c r="C35" s="151"/>
      <c r="D35" s="152"/>
    </row>
    <row r="36" spans="1:4" ht="13" thickBot="1" x14ac:dyDescent="0.3">
      <c r="A36" s="43">
        <v>50</v>
      </c>
      <c r="B36" s="153"/>
      <c r="C36" s="154"/>
      <c r="D36" s="155"/>
    </row>
    <row r="37" spans="1:4" ht="31.5" customHeight="1" thickBot="1" x14ac:dyDescent="0.3">
      <c r="A37" s="87" t="s">
        <v>372</v>
      </c>
      <c r="B37" s="500"/>
      <c r="C37" s="501"/>
      <c r="D37" s="502"/>
    </row>
  </sheetData>
  <sheetProtection password="C7FE" sheet="1" formatCells="0" formatColumns="0" formatRows="0" insertHyperlinks="0"/>
  <mergeCells count="6">
    <mergeCell ref="B37:D37"/>
    <mergeCell ref="B20:D20"/>
    <mergeCell ref="B5:D5"/>
    <mergeCell ref="A6:A7"/>
    <mergeCell ref="B22:D22"/>
    <mergeCell ref="A23:A24"/>
  </mergeCells>
  <phoneticPr fontId="3" type="noConversion"/>
  <pageMargins left="0.75" right="0.75" top="1" bottom="1" header="0.5" footer="0.5"/>
  <pageSetup paperSize="9" scale="5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FC45E-7641-4670-9FF3-31C524E032AD}">
  <dimension ref="A1:M29"/>
  <sheetViews>
    <sheetView showGridLines="0" zoomScale="85" zoomScaleNormal="85" workbookViewId="0">
      <selection activeCell="B19" sqref="B19:B23"/>
    </sheetView>
  </sheetViews>
  <sheetFormatPr defaultRowHeight="12.5" x14ac:dyDescent="0.25"/>
  <cols>
    <col min="1" max="1" width="4" bestFit="1" customWidth="1"/>
    <col min="2" max="2" width="46.81640625" customWidth="1"/>
    <col min="3" max="3" width="14.453125" bestFit="1" customWidth="1"/>
    <col min="4" max="4" width="77.54296875" customWidth="1"/>
  </cols>
  <sheetData>
    <row r="1" spans="1:13" ht="13.5" thickBot="1" x14ac:dyDescent="0.35">
      <c r="B1" s="3" t="s">
        <v>419</v>
      </c>
      <c r="M1" s="107" t="s">
        <v>420</v>
      </c>
    </row>
    <row r="2" spans="1:13" ht="13.5" thickBot="1" x14ac:dyDescent="0.35">
      <c r="C2" s="115" t="s">
        <v>421</v>
      </c>
      <c r="D2" s="115" t="s">
        <v>422</v>
      </c>
      <c r="M2" s="107" t="s">
        <v>423</v>
      </c>
    </row>
    <row r="3" spans="1:13" ht="13" x14ac:dyDescent="0.25">
      <c r="A3" s="119">
        <v>1</v>
      </c>
      <c r="B3" s="10" t="s">
        <v>424</v>
      </c>
      <c r="C3" s="117"/>
      <c r="D3" s="156"/>
    </row>
    <row r="4" spans="1:13" ht="13" x14ac:dyDescent="0.25">
      <c r="A4" s="120">
        <v>2</v>
      </c>
      <c r="B4" s="6" t="s">
        <v>425</v>
      </c>
      <c r="C4" s="116"/>
      <c r="D4" s="157"/>
    </row>
    <row r="5" spans="1:13" ht="13" x14ac:dyDescent="0.25">
      <c r="A5" s="120">
        <v>3</v>
      </c>
      <c r="B5" s="6" t="s">
        <v>426</v>
      </c>
      <c r="C5" s="116"/>
      <c r="D5" s="157"/>
    </row>
    <row r="6" spans="1:13" ht="13" x14ac:dyDescent="0.25">
      <c r="A6" s="38">
        <v>4</v>
      </c>
      <c r="B6" s="6" t="s">
        <v>427</v>
      </c>
      <c r="C6" s="116"/>
      <c r="D6" s="157"/>
    </row>
    <row r="7" spans="1:13" ht="15" x14ac:dyDescent="0.3">
      <c r="A7" s="120">
        <v>5</v>
      </c>
      <c r="B7" s="6" t="s">
        <v>428</v>
      </c>
      <c r="C7" s="116"/>
      <c r="D7" s="157"/>
    </row>
    <row r="8" spans="1:13" ht="15" x14ac:dyDescent="0.3">
      <c r="A8" s="38">
        <v>6</v>
      </c>
      <c r="B8" s="6" t="s">
        <v>429</v>
      </c>
      <c r="C8" s="116"/>
      <c r="D8" s="157"/>
    </row>
    <row r="9" spans="1:13" ht="13" x14ac:dyDescent="0.25">
      <c r="A9" s="120">
        <v>7</v>
      </c>
      <c r="B9" s="6" t="s">
        <v>430</v>
      </c>
      <c r="C9" s="116"/>
      <c r="D9" s="157"/>
    </row>
    <row r="10" spans="1:13" ht="15" x14ac:dyDescent="0.3">
      <c r="A10" s="120">
        <v>8</v>
      </c>
      <c r="B10" s="6" t="s">
        <v>431</v>
      </c>
      <c r="C10" s="116"/>
      <c r="D10" s="157"/>
    </row>
    <row r="11" spans="1:13" ht="13" x14ac:dyDescent="0.25">
      <c r="A11" s="120">
        <v>9</v>
      </c>
      <c r="B11" s="6" t="s">
        <v>432</v>
      </c>
      <c r="C11" s="116"/>
      <c r="D11" s="157"/>
    </row>
    <row r="12" spans="1:13" ht="13" x14ac:dyDescent="0.25">
      <c r="A12" s="120">
        <v>10</v>
      </c>
      <c r="B12" s="6" t="s">
        <v>433</v>
      </c>
      <c r="C12" s="116"/>
      <c r="D12" s="157"/>
    </row>
    <row r="13" spans="1:13" ht="15" x14ac:dyDescent="0.3">
      <c r="A13" s="120">
        <v>11</v>
      </c>
      <c r="B13" s="6" t="s">
        <v>434</v>
      </c>
      <c r="C13" s="116"/>
      <c r="D13" s="157"/>
    </row>
    <row r="14" spans="1:13" ht="15" x14ac:dyDescent="0.3">
      <c r="A14" s="38">
        <v>12</v>
      </c>
      <c r="B14" s="6" t="s">
        <v>435</v>
      </c>
      <c r="C14" s="116"/>
      <c r="D14" s="157"/>
    </row>
    <row r="15" spans="1:13" ht="13" x14ac:dyDescent="0.25">
      <c r="A15" s="38">
        <v>13</v>
      </c>
      <c r="B15" s="6" t="s">
        <v>436</v>
      </c>
      <c r="C15" s="116"/>
      <c r="D15" s="157"/>
    </row>
    <row r="16" spans="1:13" ht="13" x14ac:dyDescent="0.25">
      <c r="A16" s="38">
        <v>14</v>
      </c>
      <c r="B16" s="6" t="s">
        <v>437</v>
      </c>
      <c r="C16" s="116"/>
      <c r="D16" s="157"/>
    </row>
    <row r="17" spans="1:4" ht="13" x14ac:dyDescent="0.25">
      <c r="A17" s="38">
        <v>15</v>
      </c>
      <c r="B17" s="6" t="s">
        <v>438</v>
      </c>
      <c r="C17" s="116"/>
      <c r="D17" s="157"/>
    </row>
    <row r="18" spans="1:4" ht="13" x14ac:dyDescent="0.25">
      <c r="A18" s="105">
        <v>16</v>
      </c>
      <c r="B18" s="6" t="s">
        <v>439</v>
      </c>
      <c r="C18" s="116"/>
      <c r="D18" s="157"/>
    </row>
    <row r="19" spans="1:4" ht="13" x14ac:dyDescent="0.25">
      <c r="A19" s="38">
        <v>17</v>
      </c>
      <c r="B19" s="113"/>
      <c r="C19" s="116"/>
      <c r="D19" s="157"/>
    </row>
    <row r="20" spans="1:4" ht="13" x14ac:dyDescent="0.25">
      <c r="A20" s="38">
        <v>18</v>
      </c>
      <c r="B20" s="113"/>
      <c r="C20" s="116"/>
      <c r="D20" s="157"/>
    </row>
    <row r="21" spans="1:4" ht="13" x14ac:dyDescent="0.25">
      <c r="A21" s="38">
        <v>19</v>
      </c>
      <c r="B21" s="113"/>
      <c r="C21" s="116"/>
      <c r="D21" s="157"/>
    </row>
    <row r="22" spans="1:4" ht="13" x14ac:dyDescent="0.25">
      <c r="A22" s="38">
        <v>20</v>
      </c>
      <c r="B22" s="113"/>
      <c r="C22" s="116"/>
      <c r="D22" s="157"/>
    </row>
    <row r="23" spans="1:4" ht="13.5" thickBot="1" x14ac:dyDescent="0.3">
      <c r="A23" s="106">
        <v>21</v>
      </c>
      <c r="B23" s="114"/>
      <c r="C23" s="118"/>
      <c r="D23" s="158"/>
    </row>
    <row r="25" spans="1:4" ht="13" x14ac:dyDescent="0.3">
      <c r="B25" s="3" t="s">
        <v>410</v>
      </c>
    </row>
    <row r="26" spans="1:4" ht="13" x14ac:dyDescent="0.3">
      <c r="B26" s="509" t="s">
        <v>440</v>
      </c>
      <c r="C26" s="509"/>
      <c r="D26" s="509"/>
    </row>
    <row r="27" spans="1:4" x14ac:dyDescent="0.25">
      <c r="B27" s="107" t="s">
        <v>441</v>
      </c>
    </row>
    <row r="28" spans="1:4" x14ac:dyDescent="0.25">
      <c r="B28" s="107" t="s">
        <v>442</v>
      </c>
    </row>
    <row r="29" spans="1:4" x14ac:dyDescent="0.25">
      <c r="B29" s="510" t="s">
        <v>443</v>
      </c>
      <c r="C29" s="510"/>
      <c r="D29" s="510"/>
    </row>
  </sheetData>
  <sheetProtection password="C7FE" sheet="1" formatCells="0" formatColumns="0" formatRows="0" insertHyperlinks="0"/>
  <mergeCells count="2">
    <mergeCell ref="B26:D26"/>
    <mergeCell ref="B29:D29"/>
  </mergeCells>
  <phoneticPr fontId="3" type="noConversion"/>
  <dataValidations count="1">
    <dataValidation type="list" allowBlank="1" showInputMessage="1" showErrorMessage="1" sqref="C3:C23" xr:uid="{D775D755-BCF1-4F11-BAEE-73FFB6966572}">
      <formula1>$M$1:$M$2</formula1>
    </dataValidation>
  </dataValidations>
  <pageMargins left="0.75" right="0.75" top="1" bottom="1" header="0.5" footer="0.5"/>
  <pageSetup paperSize="9" scale="6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2785A-263D-475A-BBD2-01206E000424}">
  <dimension ref="A1:J1"/>
  <sheetViews>
    <sheetView showGridLines="0" workbookViewId="0">
      <selection activeCell="B38" sqref="B38"/>
    </sheetView>
  </sheetViews>
  <sheetFormatPr defaultRowHeight="12.5" x14ac:dyDescent="0.25"/>
  <sheetData>
    <row r="1" spans="1:10" ht="13" x14ac:dyDescent="0.3">
      <c r="A1" s="3" t="s">
        <v>444</v>
      </c>
      <c r="J1" s="3" t="s">
        <v>445</v>
      </c>
    </row>
  </sheetData>
  <sheetProtection password="C7FE" sheet="1"/>
  <phoneticPr fontId="3" type="noConversion"/>
  <pageMargins left="0.75" right="0.75" top="1" bottom="1" header="0.5" footer="0.5"/>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A3A1B-84D7-4D16-B9AF-41E5184BDDEA}">
  <dimension ref="A1:J87"/>
  <sheetViews>
    <sheetView showGridLines="0" zoomScaleNormal="100" workbookViewId="0">
      <pane xSplit="2" topLeftCell="C1" activePane="topRight" state="frozen"/>
      <selection pane="topRight"/>
    </sheetView>
  </sheetViews>
  <sheetFormatPr defaultRowHeight="12.5" x14ac:dyDescent="0.25"/>
  <cols>
    <col min="1" max="1" width="2.26953125" style="1" bestFit="1" customWidth="1"/>
    <col min="2" max="2" width="53" style="18" customWidth="1"/>
    <col min="3" max="3" width="9.1796875" style="21" customWidth="1"/>
    <col min="4" max="10" width="8.81640625" style="18" customWidth="1"/>
  </cols>
  <sheetData>
    <row r="1" spans="1:10" ht="14" x14ac:dyDescent="0.25">
      <c r="B1" s="176" t="s">
        <v>446</v>
      </c>
    </row>
    <row r="2" spans="1:10" ht="13" x14ac:dyDescent="0.25">
      <c r="B2" s="177" t="s">
        <v>447</v>
      </c>
    </row>
    <row r="3" spans="1:10" x14ac:dyDescent="0.25">
      <c r="B3" s="524" t="s">
        <v>448</v>
      </c>
      <c r="C3" s="525"/>
      <c r="D3" s="525"/>
      <c r="E3" s="525"/>
      <c r="F3" s="525"/>
      <c r="G3" s="525"/>
      <c r="H3" s="525"/>
      <c r="I3" s="525"/>
      <c r="J3" s="525"/>
    </row>
    <row r="4" spans="1:10" x14ac:dyDescent="0.25">
      <c r="B4" s="524" t="s">
        <v>449</v>
      </c>
      <c r="C4" s="525"/>
      <c r="D4" s="525"/>
      <c r="E4" s="525"/>
      <c r="F4" s="525"/>
      <c r="G4" s="525"/>
      <c r="H4" s="525"/>
      <c r="I4" s="525"/>
      <c r="J4" s="525"/>
    </row>
    <row r="5" spans="1:10" x14ac:dyDescent="0.25">
      <c r="B5" s="524" t="s">
        <v>450</v>
      </c>
      <c r="C5" s="525"/>
      <c r="D5" s="525"/>
      <c r="E5" s="525"/>
      <c r="F5" s="525"/>
      <c r="G5" s="525"/>
      <c r="H5" s="525"/>
      <c r="I5" s="525"/>
      <c r="J5" s="525"/>
    </row>
    <row r="6" spans="1:10" x14ac:dyDescent="0.25">
      <c r="B6" s="524" t="s">
        <v>451</v>
      </c>
      <c r="C6" s="525"/>
      <c r="D6" s="525"/>
      <c r="E6" s="525"/>
      <c r="F6" s="525"/>
      <c r="G6" s="525"/>
      <c r="H6" s="525"/>
      <c r="I6" s="525"/>
      <c r="J6" s="525"/>
    </row>
    <row r="7" spans="1:10" ht="27" customHeight="1" x14ac:dyDescent="0.25">
      <c r="B7" s="524" t="s">
        <v>452</v>
      </c>
      <c r="C7" s="525"/>
      <c r="D7" s="525"/>
      <c r="E7" s="525"/>
      <c r="F7" s="525"/>
      <c r="G7" s="525"/>
      <c r="H7" s="525"/>
      <c r="I7" s="525"/>
      <c r="J7" s="525"/>
    </row>
    <row r="8" spans="1:10" ht="10.15" customHeight="1" x14ac:dyDescent="0.25">
      <c r="B8" s="333"/>
      <c r="C8" s="333"/>
      <c r="D8" s="333"/>
      <c r="E8" s="333"/>
      <c r="F8" s="333"/>
      <c r="G8" s="333"/>
      <c r="H8" s="333"/>
      <c r="I8" s="333"/>
      <c r="J8" s="333"/>
    </row>
    <row r="9" spans="1:10" ht="14.5" thickBot="1" x14ac:dyDescent="0.3">
      <c r="B9" s="176" t="s">
        <v>453</v>
      </c>
    </row>
    <row r="10" spans="1:10" ht="13.5" thickBot="1" x14ac:dyDescent="0.3">
      <c r="B10" s="178" t="s">
        <v>454</v>
      </c>
      <c r="C10" s="512"/>
      <c r="D10" s="512"/>
      <c r="E10" s="512"/>
      <c r="F10" s="513"/>
      <c r="G10" s="514"/>
      <c r="H10" s="512"/>
      <c r="I10" s="512"/>
      <c r="J10" s="515"/>
    </row>
    <row r="11" spans="1:10" ht="13.5" thickBot="1" x14ac:dyDescent="0.3">
      <c r="B11" s="179" t="s">
        <v>400</v>
      </c>
      <c r="C11" s="518" t="str">
        <f>'05-Offered Cells'!B5</f>
        <v>Low Performance (L)</v>
      </c>
      <c r="D11" s="519"/>
      <c r="E11" s="519"/>
      <c r="F11" s="520"/>
      <c r="G11" s="527" t="str">
        <f>'05-Offered Cells'!D5</f>
        <v>Very High Performance (X)</v>
      </c>
      <c r="H11" s="519"/>
      <c r="I11" s="519"/>
      <c r="J11" s="528"/>
    </row>
    <row r="12" spans="1:10" ht="13.5" thickBot="1" x14ac:dyDescent="0.3">
      <c r="B12" s="180" t="s">
        <v>455</v>
      </c>
      <c r="C12" s="159"/>
      <c r="D12" s="160"/>
      <c r="E12" s="160"/>
      <c r="F12" s="161"/>
      <c r="G12" s="162"/>
      <c r="H12" s="160"/>
      <c r="I12" s="160"/>
      <c r="J12" s="161"/>
    </row>
    <row r="13" spans="1:10" ht="13.5" thickBot="1" x14ac:dyDescent="0.35">
      <c r="A13" s="2" t="s">
        <v>85</v>
      </c>
      <c r="B13" s="180" t="s">
        <v>456</v>
      </c>
      <c r="C13" s="516" t="s">
        <v>457</v>
      </c>
      <c r="D13" s="517"/>
      <c r="E13" s="517"/>
      <c r="F13" s="517"/>
      <c r="G13" s="517"/>
      <c r="H13" s="517"/>
      <c r="I13" s="517"/>
      <c r="J13" s="517"/>
    </row>
    <row r="14" spans="1:10" x14ac:dyDescent="0.25">
      <c r="A14" s="511">
        <v>1</v>
      </c>
      <c r="B14" s="181" t="s">
        <v>458</v>
      </c>
      <c r="C14" s="163"/>
      <c r="D14" s="164"/>
      <c r="E14" s="164"/>
      <c r="F14" s="165"/>
      <c r="G14" s="166"/>
      <c r="H14" s="164"/>
      <c r="I14" s="164"/>
      <c r="J14" s="167"/>
    </row>
    <row r="15" spans="1:10" x14ac:dyDescent="0.25">
      <c r="A15" s="511"/>
      <c r="B15" s="182" t="s">
        <v>459</v>
      </c>
      <c r="C15" s="168"/>
      <c r="D15" s="169"/>
      <c r="E15" s="169"/>
      <c r="F15" s="170"/>
      <c r="G15" s="171"/>
      <c r="H15" s="169"/>
      <c r="I15" s="169"/>
      <c r="J15" s="172"/>
    </row>
    <row r="16" spans="1:10" x14ac:dyDescent="0.25">
      <c r="A16" s="511">
        <v>2</v>
      </c>
      <c r="B16" s="182" t="s">
        <v>460</v>
      </c>
      <c r="C16" s="168"/>
      <c r="D16" s="169"/>
      <c r="E16" s="169"/>
      <c r="F16" s="170"/>
      <c r="G16" s="171"/>
      <c r="H16" s="169"/>
      <c r="I16" s="169"/>
      <c r="J16" s="172"/>
    </row>
    <row r="17" spans="1:10" x14ac:dyDescent="0.25">
      <c r="A17" s="511"/>
      <c r="B17" s="182" t="s">
        <v>459</v>
      </c>
      <c r="C17" s="168"/>
      <c r="D17" s="169"/>
      <c r="E17" s="169"/>
      <c r="F17" s="170"/>
      <c r="G17" s="171"/>
      <c r="H17" s="169"/>
      <c r="I17" s="169"/>
      <c r="J17" s="172"/>
    </row>
    <row r="18" spans="1:10" x14ac:dyDescent="0.25">
      <c r="A18" s="21">
        <v>3</v>
      </c>
      <c r="B18" s="182" t="s">
        <v>461</v>
      </c>
      <c r="C18" s="168"/>
      <c r="D18" s="169"/>
      <c r="E18" s="169"/>
      <c r="F18" s="170"/>
      <c r="G18" s="171"/>
      <c r="H18" s="169"/>
      <c r="I18" s="169"/>
      <c r="J18" s="172"/>
    </row>
    <row r="19" spans="1:10" x14ac:dyDescent="0.25">
      <c r="A19" s="21">
        <v>4</v>
      </c>
      <c r="B19" s="182" t="s">
        <v>462</v>
      </c>
      <c r="C19" s="168"/>
      <c r="D19" s="169"/>
      <c r="E19" s="169"/>
      <c r="F19" s="170"/>
      <c r="G19" s="171"/>
      <c r="H19" s="169"/>
      <c r="I19" s="169"/>
      <c r="J19" s="172"/>
    </row>
    <row r="20" spans="1:10" x14ac:dyDescent="0.25">
      <c r="A20" s="21">
        <v>5</v>
      </c>
      <c r="B20" s="182" t="s">
        <v>463</v>
      </c>
      <c r="C20" s="168"/>
      <c r="D20" s="169"/>
      <c r="E20" s="169"/>
      <c r="F20" s="170"/>
      <c r="G20" s="171"/>
      <c r="H20" s="169"/>
      <c r="I20" s="169"/>
      <c r="J20" s="172"/>
    </row>
    <row r="21" spans="1:10" x14ac:dyDescent="0.25">
      <c r="A21" s="21">
        <v>6</v>
      </c>
      <c r="B21" s="182" t="s">
        <v>464</v>
      </c>
      <c r="C21" s="168"/>
      <c r="D21" s="169"/>
      <c r="E21" s="169"/>
      <c r="F21" s="170"/>
      <c r="G21" s="171"/>
      <c r="H21" s="169"/>
      <c r="I21" s="169"/>
      <c r="J21" s="172"/>
    </row>
    <row r="22" spans="1:10" x14ac:dyDescent="0.25">
      <c r="A22" s="21">
        <v>7</v>
      </c>
      <c r="B22" s="182" t="s">
        <v>465</v>
      </c>
      <c r="C22" s="168"/>
      <c r="D22" s="169"/>
      <c r="E22" s="169"/>
      <c r="F22" s="170"/>
      <c r="G22" s="171"/>
      <c r="H22" s="169"/>
      <c r="I22" s="169"/>
      <c r="J22" s="172"/>
    </row>
    <row r="23" spans="1:10" x14ac:dyDescent="0.25">
      <c r="A23" s="21">
        <v>8</v>
      </c>
      <c r="B23" s="182" t="s">
        <v>466</v>
      </c>
      <c r="C23" s="168"/>
      <c r="D23" s="169"/>
      <c r="E23" s="169"/>
      <c r="F23" s="170"/>
      <c r="G23" s="171"/>
      <c r="H23" s="169"/>
      <c r="I23" s="169"/>
      <c r="J23" s="172"/>
    </row>
    <row r="24" spans="1:10" ht="67.5" customHeight="1" thickBot="1" x14ac:dyDescent="0.3">
      <c r="A24" s="21">
        <v>9</v>
      </c>
      <c r="B24" s="183" t="s">
        <v>467</v>
      </c>
      <c r="C24" s="521"/>
      <c r="D24" s="522"/>
      <c r="E24" s="522"/>
      <c r="F24" s="523"/>
      <c r="G24" s="521"/>
      <c r="H24" s="522"/>
      <c r="I24" s="522"/>
      <c r="J24" s="523"/>
    </row>
    <row r="25" spans="1:10" ht="13" thickBot="1" x14ac:dyDescent="0.3"/>
    <row r="26" spans="1:10" ht="13.5" thickBot="1" x14ac:dyDescent="0.3">
      <c r="B26" s="184" t="s">
        <v>454</v>
      </c>
      <c r="C26" s="514"/>
      <c r="D26" s="512"/>
      <c r="E26" s="512"/>
      <c r="F26" s="513"/>
      <c r="G26" s="514"/>
      <c r="H26" s="512"/>
      <c r="I26" s="512"/>
      <c r="J26" s="515"/>
    </row>
    <row r="27" spans="1:10" ht="13.5" thickBot="1" x14ac:dyDescent="0.3">
      <c r="B27" s="185" t="s">
        <v>400</v>
      </c>
      <c r="C27" s="518" t="str">
        <f>C11</f>
        <v>Low Performance (L)</v>
      </c>
      <c r="D27" s="519"/>
      <c r="E27" s="519"/>
      <c r="F27" s="520"/>
      <c r="G27" s="518" t="str">
        <f>G11</f>
        <v>Very High Performance (X)</v>
      </c>
      <c r="H27" s="519"/>
      <c r="I27" s="519"/>
      <c r="J27" s="520"/>
    </row>
    <row r="28" spans="1:10" ht="13.5" thickBot="1" x14ac:dyDescent="0.3">
      <c r="B28" s="184" t="s">
        <v>455</v>
      </c>
      <c r="C28" s="162"/>
      <c r="D28" s="160"/>
      <c r="E28" s="160"/>
      <c r="F28" s="161"/>
      <c r="G28" s="162"/>
      <c r="H28" s="160"/>
      <c r="I28" s="160"/>
      <c r="J28" s="161"/>
    </row>
    <row r="29" spans="1:10" ht="13.5" thickBot="1" x14ac:dyDescent="0.35">
      <c r="A29" s="2" t="s">
        <v>120</v>
      </c>
      <c r="B29" s="184" t="s">
        <v>468</v>
      </c>
      <c r="C29" s="516"/>
      <c r="D29" s="517"/>
      <c r="E29" s="517"/>
      <c r="F29" s="517"/>
      <c r="G29" s="517"/>
      <c r="H29" s="517"/>
      <c r="I29" s="517"/>
      <c r="J29" s="517"/>
    </row>
    <row r="30" spans="1:10" x14ac:dyDescent="0.25">
      <c r="A30" s="511">
        <v>1</v>
      </c>
      <c r="B30" s="181" t="s">
        <v>458</v>
      </c>
      <c r="C30" s="163"/>
      <c r="D30" s="164"/>
      <c r="E30" s="164"/>
      <c r="F30" s="165"/>
      <c r="G30" s="166"/>
      <c r="H30" s="164"/>
      <c r="I30" s="164"/>
      <c r="J30" s="167"/>
    </row>
    <row r="31" spans="1:10" x14ac:dyDescent="0.25">
      <c r="A31" s="511"/>
      <c r="B31" s="182" t="s">
        <v>459</v>
      </c>
      <c r="C31" s="168"/>
      <c r="D31" s="169"/>
      <c r="E31" s="169"/>
      <c r="F31" s="170"/>
      <c r="G31" s="171"/>
      <c r="H31" s="169"/>
      <c r="I31" s="169"/>
      <c r="J31" s="172"/>
    </row>
    <row r="32" spans="1:10" x14ac:dyDescent="0.25">
      <c r="A32" s="511">
        <v>2</v>
      </c>
      <c r="B32" s="182" t="s">
        <v>460</v>
      </c>
      <c r="C32" s="168"/>
      <c r="D32" s="169"/>
      <c r="E32" s="169"/>
      <c r="F32" s="170"/>
      <c r="G32" s="171"/>
      <c r="H32" s="169"/>
      <c r="I32" s="169"/>
      <c r="J32" s="172"/>
    </row>
    <row r="33" spans="1:10" x14ac:dyDescent="0.25">
      <c r="A33" s="511"/>
      <c r="B33" s="182" t="s">
        <v>459</v>
      </c>
      <c r="C33" s="168"/>
      <c r="D33" s="169"/>
      <c r="E33" s="169"/>
      <c r="F33" s="170"/>
      <c r="G33" s="171"/>
      <c r="H33" s="169"/>
      <c r="I33" s="169"/>
      <c r="J33" s="172"/>
    </row>
    <row r="34" spans="1:10" x14ac:dyDescent="0.25">
      <c r="A34" s="21">
        <v>3</v>
      </c>
      <c r="B34" s="182" t="s">
        <v>461</v>
      </c>
      <c r="C34" s="168"/>
      <c r="D34" s="169"/>
      <c r="E34" s="169"/>
      <c r="F34" s="170"/>
      <c r="G34" s="171"/>
      <c r="H34" s="169"/>
      <c r="I34" s="169"/>
      <c r="J34" s="172"/>
    </row>
    <row r="35" spans="1:10" x14ac:dyDescent="0.25">
      <c r="A35" s="21">
        <v>4</v>
      </c>
      <c r="B35" s="182" t="s">
        <v>462</v>
      </c>
      <c r="C35" s="168"/>
      <c r="D35" s="169"/>
      <c r="E35" s="169"/>
      <c r="F35" s="170"/>
      <c r="G35" s="171"/>
      <c r="H35" s="169"/>
      <c r="I35" s="169"/>
      <c r="J35" s="172"/>
    </row>
    <row r="36" spans="1:10" x14ac:dyDescent="0.25">
      <c r="A36" s="21">
        <v>5</v>
      </c>
      <c r="B36" s="182" t="s">
        <v>463</v>
      </c>
      <c r="C36" s="168"/>
      <c r="D36" s="169"/>
      <c r="E36" s="169"/>
      <c r="F36" s="170"/>
      <c r="G36" s="171"/>
      <c r="H36" s="169"/>
      <c r="I36" s="169"/>
      <c r="J36" s="172"/>
    </row>
    <row r="37" spans="1:10" x14ac:dyDescent="0.25">
      <c r="A37" s="21">
        <v>6</v>
      </c>
      <c r="B37" s="182" t="s">
        <v>464</v>
      </c>
      <c r="C37" s="168"/>
      <c r="D37" s="169"/>
      <c r="E37" s="169"/>
      <c r="F37" s="170"/>
      <c r="G37" s="171"/>
      <c r="H37" s="169"/>
      <c r="I37" s="169"/>
      <c r="J37" s="172"/>
    </row>
    <row r="38" spans="1:10" x14ac:dyDescent="0.25">
      <c r="A38" s="21">
        <v>7</v>
      </c>
      <c r="B38" s="182" t="s">
        <v>465</v>
      </c>
      <c r="C38" s="168"/>
      <c r="D38" s="169"/>
      <c r="E38" s="169"/>
      <c r="F38" s="170"/>
      <c r="G38" s="171"/>
      <c r="H38" s="169"/>
      <c r="I38" s="169"/>
      <c r="J38" s="172"/>
    </row>
    <row r="39" spans="1:10" x14ac:dyDescent="0.25">
      <c r="A39" s="21">
        <v>8</v>
      </c>
      <c r="B39" s="182" t="s">
        <v>466</v>
      </c>
      <c r="C39" s="168"/>
      <c r="D39" s="169"/>
      <c r="E39" s="169"/>
      <c r="F39" s="170"/>
      <c r="G39" s="171"/>
      <c r="H39" s="169"/>
      <c r="I39" s="169"/>
      <c r="J39" s="172"/>
    </row>
    <row r="40" spans="1:10" ht="67.5" customHeight="1" thickBot="1" x14ac:dyDescent="0.3">
      <c r="A40" s="21">
        <v>9</v>
      </c>
      <c r="B40" s="183" t="s">
        <v>467</v>
      </c>
      <c r="C40" s="521"/>
      <c r="D40" s="522"/>
      <c r="E40" s="522"/>
      <c r="F40" s="523"/>
      <c r="G40" s="521"/>
      <c r="H40" s="522"/>
      <c r="I40" s="522"/>
      <c r="J40" s="523"/>
    </row>
    <row r="41" spans="1:10" ht="13" thickBot="1" x14ac:dyDescent="0.3"/>
    <row r="42" spans="1:10" ht="13.5" thickBot="1" x14ac:dyDescent="0.3">
      <c r="B42" s="184" t="s">
        <v>454</v>
      </c>
      <c r="C42" s="514"/>
      <c r="D42" s="512"/>
      <c r="E42" s="512"/>
      <c r="F42" s="513"/>
      <c r="G42" s="514"/>
      <c r="H42" s="512"/>
      <c r="I42" s="512"/>
      <c r="J42" s="515"/>
    </row>
    <row r="43" spans="1:10" ht="13.5" thickBot="1" x14ac:dyDescent="0.3">
      <c r="B43" s="185" t="s">
        <v>400</v>
      </c>
      <c r="C43" s="518" t="str">
        <f>C27</f>
        <v>Low Performance (L)</v>
      </c>
      <c r="D43" s="519"/>
      <c r="E43" s="519"/>
      <c r="F43" s="520"/>
      <c r="G43" s="518" t="str">
        <f>G27</f>
        <v>Very High Performance (X)</v>
      </c>
      <c r="H43" s="519"/>
      <c r="I43" s="519"/>
      <c r="J43" s="520"/>
    </row>
    <row r="44" spans="1:10" ht="13.5" thickBot="1" x14ac:dyDescent="0.3">
      <c r="B44" s="184" t="s">
        <v>455</v>
      </c>
      <c r="C44" s="162"/>
      <c r="D44" s="159"/>
      <c r="E44" s="159"/>
      <c r="F44" s="173"/>
      <c r="G44" s="162"/>
      <c r="H44" s="159"/>
      <c r="I44" s="159"/>
      <c r="J44" s="174"/>
    </row>
    <row r="45" spans="1:10" ht="13.5" thickBot="1" x14ac:dyDescent="0.35">
      <c r="A45" s="2" t="s">
        <v>125</v>
      </c>
      <c r="B45" s="184" t="s">
        <v>469</v>
      </c>
      <c r="C45" s="516"/>
      <c r="D45" s="517"/>
      <c r="E45" s="517"/>
      <c r="F45" s="517"/>
      <c r="G45" s="517"/>
      <c r="H45" s="517"/>
      <c r="I45" s="517"/>
      <c r="J45" s="517"/>
    </row>
    <row r="46" spans="1:10" x14ac:dyDescent="0.25">
      <c r="A46" s="511">
        <v>1</v>
      </c>
      <c r="B46" s="181" t="s">
        <v>458</v>
      </c>
      <c r="C46" s="163"/>
      <c r="D46" s="164"/>
      <c r="E46" s="164"/>
      <c r="F46" s="165"/>
      <c r="G46" s="166"/>
      <c r="H46" s="164"/>
      <c r="I46" s="164"/>
      <c r="J46" s="167"/>
    </row>
    <row r="47" spans="1:10" x14ac:dyDescent="0.25">
      <c r="A47" s="511"/>
      <c r="B47" s="182" t="s">
        <v>459</v>
      </c>
      <c r="C47" s="168"/>
      <c r="D47" s="169"/>
      <c r="E47" s="169"/>
      <c r="F47" s="170"/>
      <c r="G47" s="171"/>
      <c r="H47" s="169"/>
      <c r="I47" s="169"/>
      <c r="J47" s="172"/>
    </row>
    <row r="48" spans="1:10" x14ac:dyDescent="0.25">
      <c r="A48" s="511">
        <v>2</v>
      </c>
      <c r="B48" s="182" t="s">
        <v>460</v>
      </c>
      <c r="C48" s="168"/>
      <c r="D48" s="169"/>
      <c r="E48" s="169"/>
      <c r="F48" s="170"/>
      <c r="G48" s="171"/>
      <c r="H48" s="169"/>
      <c r="I48" s="169"/>
      <c r="J48" s="172"/>
    </row>
    <row r="49" spans="1:10" x14ac:dyDescent="0.25">
      <c r="A49" s="511"/>
      <c r="B49" s="182" t="s">
        <v>459</v>
      </c>
      <c r="C49" s="168"/>
      <c r="D49" s="169"/>
      <c r="E49" s="169"/>
      <c r="F49" s="170"/>
      <c r="G49" s="171"/>
      <c r="H49" s="169"/>
      <c r="I49" s="169"/>
      <c r="J49" s="172"/>
    </row>
    <row r="50" spans="1:10" x14ac:dyDescent="0.25">
      <c r="A50" s="21">
        <v>3</v>
      </c>
      <c r="B50" s="182" t="s">
        <v>461</v>
      </c>
      <c r="C50" s="168"/>
      <c r="D50" s="169"/>
      <c r="E50" s="169"/>
      <c r="F50" s="170"/>
      <c r="G50" s="171"/>
      <c r="H50" s="169"/>
      <c r="I50" s="169"/>
      <c r="J50" s="172"/>
    </row>
    <row r="51" spans="1:10" x14ac:dyDescent="0.25">
      <c r="A51" s="21">
        <v>4</v>
      </c>
      <c r="B51" s="182" t="s">
        <v>462</v>
      </c>
      <c r="C51" s="168"/>
      <c r="D51" s="169"/>
      <c r="E51" s="169"/>
      <c r="F51" s="170"/>
      <c r="G51" s="171"/>
      <c r="H51" s="169"/>
      <c r="I51" s="169"/>
      <c r="J51" s="172"/>
    </row>
    <row r="52" spans="1:10" x14ac:dyDescent="0.25">
      <c r="A52" s="21">
        <v>5</v>
      </c>
      <c r="B52" s="182" t="s">
        <v>463</v>
      </c>
      <c r="C52" s="168"/>
      <c r="D52" s="169"/>
      <c r="E52" s="169"/>
      <c r="F52" s="170"/>
      <c r="G52" s="171"/>
      <c r="H52" s="169"/>
      <c r="I52" s="169"/>
      <c r="J52" s="172"/>
    </row>
    <row r="53" spans="1:10" x14ac:dyDescent="0.25">
      <c r="A53" s="21">
        <v>6</v>
      </c>
      <c r="B53" s="182" t="s">
        <v>464</v>
      </c>
      <c r="C53" s="168"/>
      <c r="D53" s="169"/>
      <c r="E53" s="169"/>
      <c r="F53" s="170"/>
      <c r="G53" s="171"/>
      <c r="H53" s="169"/>
      <c r="I53" s="169"/>
      <c r="J53" s="172"/>
    </row>
    <row r="54" spans="1:10" x14ac:dyDescent="0.25">
      <c r="A54" s="21">
        <v>7</v>
      </c>
      <c r="B54" s="182" t="s">
        <v>465</v>
      </c>
      <c r="C54" s="168"/>
      <c r="D54" s="169"/>
      <c r="E54" s="169"/>
      <c r="F54" s="170"/>
      <c r="G54" s="171"/>
      <c r="H54" s="169"/>
      <c r="I54" s="169"/>
      <c r="J54" s="172"/>
    </row>
    <row r="55" spans="1:10" x14ac:dyDescent="0.25">
      <c r="A55" s="21">
        <v>8</v>
      </c>
      <c r="B55" s="182" t="s">
        <v>466</v>
      </c>
      <c r="C55" s="168"/>
      <c r="D55" s="169"/>
      <c r="E55" s="169"/>
      <c r="F55" s="170"/>
      <c r="G55" s="171"/>
      <c r="H55" s="169"/>
      <c r="I55" s="169"/>
      <c r="J55" s="172"/>
    </row>
    <row r="56" spans="1:10" ht="67.5" customHeight="1" thickBot="1" x14ac:dyDescent="0.3">
      <c r="A56" s="21">
        <v>9</v>
      </c>
      <c r="B56" s="183" t="s">
        <v>467</v>
      </c>
      <c r="C56" s="521"/>
      <c r="D56" s="522"/>
      <c r="E56" s="522"/>
      <c r="F56" s="523"/>
      <c r="G56" s="521"/>
      <c r="H56" s="522"/>
      <c r="I56" s="522"/>
      <c r="J56" s="523"/>
    </row>
    <row r="57" spans="1:10" ht="13" thickBot="1" x14ac:dyDescent="0.3"/>
    <row r="58" spans="1:10" ht="13.5" thickBot="1" x14ac:dyDescent="0.3">
      <c r="B58" s="184" t="s">
        <v>454</v>
      </c>
      <c r="C58" s="514"/>
      <c r="D58" s="512"/>
      <c r="E58" s="512"/>
      <c r="F58" s="513"/>
      <c r="G58" s="514"/>
      <c r="H58" s="512"/>
      <c r="I58" s="512"/>
      <c r="J58" s="515"/>
    </row>
    <row r="59" spans="1:10" ht="13.5" thickBot="1" x14ac:dyDescent="0.3">
      <c r="B59" s="185" t="s">
        <v>400</v>
      </c>
      <c r="C59" s="518" t="str">
        <f>C43</f>
        <v>Low Performance (L)</v>
      </c>
      <c r="D59" s="519"/>
      <c r="E59" s="519"/>
      <c r="F59" s="520"/>
      <c r="G59" s="518" t="str">
        <f>G43</f>
        <v>Very High Performance (X)</v>
      </c>
      <c r="H59" s="519"/>
      <c r="I59" s="519"/>
      <c r="J59" s="520"/>
    </row>
    <row r="60" spans="1:10" ht="13.5" thickBot="1" x14ac:dyDescent="0.3">
      <c r="B60" s="184" t="s">
        <v>455</v>
      </c>
      <c r="C60" s="162"/>
      <c r="D60" s="159"/>
      <c r="E60" s="159"/>
      <c r="F60" s="173"/>
      <c r="G60" s="162"/>
      <c r="H60" s="159"/>
      <c r="I60" s="159"/>
      <c r="J60" s="174"/>
    </row>
    <row r="61" spans="1:10" ht="13.5" thickBot="1" x14ac:dyDescent="0.35">
      <c r="A61" s="2" t="s">
        <v>470</v>
      </c>
      <c r="B61" s="180" t="s">
        <v>471</v>
      </c>
      <c r="C61" s="516"/>
      <c r="D61" s="517"/>
      <c r="E61" s="517"/>
      <c r="F61" s="517"/>
      <c r="G61" s="517"/>
      <c r="H61" s="517"/>
      <c r="I61" s="517"/>
      <c r="J61" s="517"/>
    </row>
    <row r="62" spans="1:10" x14ac:dyDescent="0.25">
      <c r="A62" s="511">
        <v>1</v>
      </c>
      <c r="B62" s="181" t="s">
        <v>458</v>
      </c>
      <c r="C62" s="163"/>
      <c r="D62" s="164"/>
      <c r="E62" s="164"/>
      <c r="F62" s="165"/>
      <c r="G62" s="166"/>
      <c r="H62" s="164"/>
      <c r="I62" s="164"/>
      <c r="J62" s="167"/>
    </row>
    <row r="63" spans="1:10" x14ac:dyDescent="0.25">
      <c r="A63" s="511"/>
      <c r="B63" s="182" t="s">
        <v>459</v>
      </c>
      <c r="C63" s="168"/>
      <c r="D63" s="169"/>
      <c r="E63" s="169"/>
      <c r="F63" s="170"/>
      <c r="G63" s="171"/>
      <c r="H63" s="169"/>
      <c r="I63" s="169"/>
      <c r="J63" s="172"/>
    </row>
    <row r="64" spans="1:10" x14ac:dyDescent="0.25">
      <c r="A64" s="511">
        <v>2</v>
      </c>
      <c r="B64" s="182" t="s">
        <v>460</v>
      </c>
      <c r="C64" s="168"/>
      <c r="D64" s="169"/>
      <c r="E64" s="169"/>
      <c r="F64" s="170"/>
      <c r="G64" s="171"/>
      <c r="H64" s="169"/>
      <c r="I64" s="169"/>
      <c r="J64" s="172"/>
    </row>
    <row r="65" spans="1:10" x14ac:dyDescent="0.25">
      <c r="A65" s="511"/>
      <c r="B65" s="182" t="s">
        <v>459</v>
      </c>
      <c r="C65" s="168"/>
      <c r="D65" s="169"/>
      <c r="E65" s="169"/>
      <c r="F65" s="170"/>
      <c r="G65" s="171"/>
      <c r="H65" s="169"/>
      <c r="I65" s="169"/>
      <c r="J65" s="172"/>
    </row>
    <row r="66" spans="1:10" x14ac:dyDescent="0.25">
      <c r="A66" s="21">
        <v>3</v>
      </c>
      <c r="B66" s="182" t="s">
        <v>461</v>
      </c>
      <c r="C66" s="168"/>
      <c r="D66" s="169"/>
      <c r="E66" s="169"/>
      <c r="F66" s="170"/>
      <c r="G66" s="171"/>
      <c r="H66" s="169"/>
      <c r="I66" s="169"/>
      <c r="J66" s="172"/>
    </row>
    <row r="67" spans="1:10" x14ac:dyDescent="0.25">
      <c r="A67" s="21">
        <v>4</v>
      </c>
      <c r="B67" s="182" t="s">
        <v>462</v>
      </c>
      <c r="C67" s="168"/>
      <c r="D67" s="169"/>
      <c r="E67" s="169"/>
      <c r="F67" s="170"/>
      <c r="G67" s="171"/>
      <c r="H67" s="169"/>
      <c r="I67" s="169"/>
      <c r="J67" s="172"/>
    </row>
    <row r="68" spans="1:10" x14ac:dyDescent="0.25">
      <c r="A68" s="21">
        <v>5</v>
      </c>
      <c r="B68" s="182" t="s">
        <v>463</v>
      </c>
      <c r="C68" s="168"/>
      <c r="D68" s="169"/>
      <c r="E68" s="169"/>
      <c r="F68" s="170"/>
      <c r="G68" s="171"/>
      <c r="H68" s="169"/>
      <c r="I68" s="169"/>
      <c r="J68" s="172"/>
    </row>
    <row r="69" spans="1:10" x14ac:dyDescent="0.25">
      <c r="A69" s="21">
        <v>6</v>
      </c>
      <c r="B69" s="182" t="s">
        <v>464</v>
      </c>
      <c r="C69" s="168"/>
      <c r="D69" s="169"/>
      <c r="E69" s="169"/>
      <c r="F69" s="170"/>
      <c r="G69" s="171"/>
      <c r="H69" s="169"/>
      <c r="I69" s="169"/>
      <c r="J69" s="172"/>
    </row>
    <row r="70" spans="1:10" x14ac:dyDescent="0.25">
      <c r="A70" s="21">
        <v>7</v>
      </c>
      <c r="B70" s="182" t="s">
        <v>465</v>
      </c>
      <c r="C70" s="168"/>
      <c r="D70" s="169"/>
      <c r="E70" s="169"/>
      <c r="F70" s="170"/>
      <c r="G70" s="171"/>
      <c r="H70" s="169"/>
      <c r="I70" s="169"/>
      <c r="J70" s="172"/>
    </row>
    <row r="71" spans="1:10" x14ac:dyDescent="0.25">
      <c r="A71" s="21">
        <v>8</v>
      </c>
      <c r="B71" s="182" t="s">
        <v>466</v>
      </c>
      <c r="C71" s="168"/>
      <c r="D71" s="169"/>
      <c r="E71" s="169"/>
      <c r="F71" s="170"/>
      <c r="G71" s="171"/>
      <c r="H71" s="169"/>
      <c r="I71" s="169"/>
      <c r="J71" s="172"/>
    </row>
    <row r="72" spans="1:10" ht="67.5" customHeight="1" thickBot="1" x14ac:dyDescent="0.3">
      <c r="A72" s="21">
        <v>9</v>
      </c>
      <c r="B72" s="183" t="s">
        <v>467</v>
      </c>
      <c r="C72" s="521"/>
      <c r="D72" s="522"/>
      <c r="E72" s="522"/>
      <c r="F72" s="523"/>
      <c r="G72" s="521"/>
      <c r="H72" s="522"/>
      <c r="I72" s="522"/>
      <c r="J72" s="523"/>
    </row>
    <row r="74" spans="1:10" ht="13" x14ac:dyDescent="0.3">
      <c r="A74" s="22" t="s">
        <v>472</v>
      </c>
      <c r="B74" s="186" t="s">
        <v>473</v>
      </c>
      <c r="C74" s="526"/>
      <c r="D74" s="526"/>
      <c r="E74" s="526"/>
      <c r="F74" s="526"/>
      <c r="G74" s="526"/>
      <c r="H74" s="526"/>
      <c r="I74" s="526"/>
      <c r="J74" s="526"/>
    </row>
    <row r="75" spans="1:10" x14ac:dyDescent="0.25">
      <c r="A75" s="23"/>
      <c r="B75" s="175"/>
      <c r="C75" s="526"/>
      <c r="D75" s="526"/>
      <c r="E75" s="526"/>
      <c r="F75" s="526"/>
      <c r="G75" s="526"/>
      <c r="H75" s="526"/>
      <c r="I75" s="526"/>
      <c r="J75" s="526"/>
    </row>
    <row r="76" spans="1:10" x14ac:dyDescent="0.25">
      <c r="A76" s="23"/>
      <c r="B76" s="175"/>
      <c r="C76" s="526"/>
      <c r="D76" s="526"/>
      <c r="E76" s="526"/>
      <c r="F76" s="526"/>
      <c r="G76" s="526"/>
      <c r="H76" s="526"/>
      <c r="I76" s="526"/>
      <c r="J76" s="526"/>
    </row>
    <row r="77" spans="1:10" x14ac:dyDescent="0.25">
      <c r="A77" s="23"/>
      <c r="B77" s="175"/>
      <c r="C77" s="526"/>
      <c r="D77" s="526"/>
      <c r="E77" s="526"/>
      <c r="F77" s="526"/>
      <c r="G77" s="526"/>
      <c r="H77" s="526"/>
      <c r="I77" s="526"/>
      <c r="J77" s="526"/>
    </row>
    <row r="78" spans="1:10" x14ac:dyDescent="0.25">
      <c r="A78" s="23"/>
      <c r="B78" s="175"/>
      <c r="C78" s="526"/>
      <c r="D78" s="526"/>
      <c r="E78" s="526"/>
      <c r="F78" s="526"/>
      <c r="G78" s="526"/>
      <c r="H78" s="526"/>
      <c r="I78" s="526"/>
      <c r="J78" s="526"/>
    </row>
    <row r="79" spans="1:10" x14ac:dyDescent="0.25">
      <c r="A79" s="23"/>
      <c r="B79" s="175"/>
      <c r="C79" s="526"/>
      <c r="D79" s="526"/>
      <c r="E79" s="526"/>
      <c r="F79" s="526"/>
      <c r="G79" s="526"/>
      <c r="H79" s="526"/>
      <c r="I79" s="526"/>
      <c r="J79" s="526"/>
    </row>
    <row r="80" spans="1:10" x14ac:dyDescent="0.25">
      <c r="A80" s="23"/>
      <c r="B80" s="175"/>
      <c r="C80" s="526"/>
      <c r="D80" s="526"/>
      <c r="E80" s="526"/>
      <c r="F80" s="526"/>
      <c r="G80" s="526"/>
      <c r="H80" s="526"/>
      <c r="I80" s="526"/>
      <c r="J80" s="526"/>
    </row>
    <row r="81" spans="1:10" x14ac:dyDescent="0.25">
      <c r="A81" s="23"/>
      <c r="B81" s="175"/>
      <c r="C81" s="526"/>
      <c r="D81" s="526"/>
      <c r="E81" s="526"/>
      <c r="F81" s="526"/>
      <c r="G81" s="526"/>
      <c r="H81" s="526"/>
      <c r="I81" s="526"/>
      <c r="J81" s="526"/>
    </row>
    <row r="82" spans="1:10" x14ac:dyDescent="0.25">
      <c r="A82" s="23"/>
      <c r="B82" s="175"/>
      <c r="C82" s="526"/>
      <c r="D82" s="526"/>
      <c r="E82" s="526"/>
      <c r="F82" s="526"/>
      <c r="G82" s="526"/>
      <c r="H82" s="526"/>
      <c r="I82" s="526"/>
      <c r="J82" s="526"/>
    </row>
    <row r="83" spans="1:10" x14ac:dyDescent="0.25">
      <c r="A83" s="23"/>
      <c r="B83" s="175"/>
      <c r="C83" s="526"/>
      <c r="D83" s="526"/>
      <c r="E83" s="526"/>
      <c r="F83" s="526"/>
      <c r="G83" s="526"/>
      <c r="H83" s="526"/>
      <c r="I83" s="526"/>
      <c r="J83" s="526"/>
    </row>
    <row r="84" spans="1:10" x14ac:dyDescent="0.25">
      <c r="A84" s="23"/>
      <c r="B84" s="175"/>
      <c r="C84" s="526"/>
      <c r="D84" s="526"/>
      <c r="E84" s="526"/>
      <c r="F84" s="526"/>
      <c r="G84" s="526"/>
      <c r="H84" s="526"/>
      <c r="I84" s="526"/>
      <c r="J84" s="526"/>
    </row>
    <row r="85" spans="1:10" x14ac:dyDescent="0.25">
      <c r="A85" s="23"/>
      <c r="B85" s="175"/>
      <c r="C85" s="526"/>
      <c r="D85" s="526"/>
      <c r="E85" s="526"/>
      <c r="F85" s="526"/>
      <c r="G85" s="526"/>
      <c r="H85" s="526"/>
      <c r="I85" s="526"/>
      <c r="J85" s="526"/>
    </row>
    <row r="86" spans="1:10" x14ac:dyDescent="0.25">
      <c r="A86" s="23"/>
      <c r="B86" s="175"/>
      <c r="C86" s="526"/>
      <c r="D86" s="526"/>
      <c r="E86" s="526"/>
      <c r="F86" s="526"/>
      <c r="G86" s="526"/>
      <c r="H86" s="526"/>
      <c r="I86" s="526"/>
      <c r="J86" s="526"/>
    </row>
    <row r="87" spans="1:10" x14ac:dyDescent="0.25">
      <c r="A87" s="23"/>
      <c r="B87" s="175"/>
      <c r="C87" s="526"/>
      <c r="D87" s="526"/>
      <c r="E87" s="526"/>
      <c r="F87" s="526"/>
      <c r="G87" s="526"/>
      <c r="H87" s="526"/>
      <c r="I87" s="526"/>
      <c r="J87" s="526"/>
    </row>
  </sheetData>
  <sheetProtection password="C7FE" sheet="1" formatCells="0" formatColumns="0" formatRows="0" insertHyperlinks="0"/>
  <mergeCells count="55">
    <mergeCell ref="C86:J86"/>
    <mergeCell ref="C87:J87"/>
    <mergeCell ref="C79:J79"/>
    <mergeCell ref="C80:J80"/>
    <mergeCell ref="C81:J81"/>
    <mergeCell ref="C82:J82"/>
    <mergeCell ref="C83:J83"/>
    <mergeCell ref="C84:J84"/>
    <mergeCell ref="C85:J85"/>
    <mergeCell ref="C26:F26"/>
    <mergeCell ref="G26:J26"/>
    <mergeCell ref="C11:F11"/>
    <mergeCell ref="G11:J11"/>
    <mergeCell ref="C13:J13"/>
    <mergeCell ref="C29:J29"/>
    <mergeCell ref="C74:J74"/>
    <mergeCell ref="C75:J75"/>
    <mergeCell ref="C76:J76"/>
    <mergeCell ref="C78:J78"/>
    <mergeCell ref="C72:F72"/>
    <mergeCell ref="G72:J72"/>
    <mergeCell ref="C77:J77"/>
    <mergeCell ref="G43:J43"/>
    <mergeCell ref="C40:F40"/>
    <mergeCell ref="G40:J40"/>
    <mergeCell ref="C42:F42"/>
    <mergeCell ref="G42:J42"/>
    <mergeCell ref="C56:F56"/>
    <mergeCell ref="G56:J56"/>
    <mergeCell ref="A64:A65"/>
    <mergeCell ref="G58:J58"/>
    <mergeCell ref="C58:F58"/>
    <mergeCell ref="C59:F59"/>
    <mergeCell ref="G59:J59"/>
    <mergeCell ref="B3:J3"/>
    <mergeCell ref="B4:J4"/>
    <mergeCell ref="B5:J5"/>
    <mergeCell ref="B6:J6"/>
    <mergeCell ref="B7:J7"/>
    <mergeCell ref="A14:A15"/>
    <mergeCell ref="C10:F10"/>
    <mergeCell ref="G10:J10"/>
    <mergeCell ref="A62:A63"/>
    <mergeCell ref="C61:J61"/>
    <mergeCell ref="A30:A31"/>
    <mergeCell ref="A32:A33"/>
    <mergeCell ref="C43:F43"/>
    <mergeCell ref="C24:F24"/>
    <mergeCell ref="G24:J24"/>
    <mergeCell ref="A46:A47"/>
    <mergeCell ref="C45:J45"/>
    <mergeCell ref="A16:A17"/>
    <mergeCell ref="C27:F27"/>
    <mergeCell ref="G27:J27"/>
    <mergeCell ref="A48:A49"/>
  </mergeCells>
  <phoneticPr fontId="3" type="noConversion"/>
  <pageMargins left="0.75" right="0.75" top="1" bottom="1" header="0.5" footer="0.5"/>
  <pageSetup paperSize="9" scale="53" orientation="portrait" r:id="rId1"/>
  <headerFooter alignWithMargins="0"/>
  <rowBreaks count="1" manualBreakCount="1">
    <brk id="4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E23F8-B492-4A1E-804C-60D617F4FE21}">
  <dimension ref="A1:J18"/>
  <sheetViews>
    <sheetView showGridLines="0" zoomScaleNormal="100" workbookViewId="0">
      <pane xSplit="5" ySplit="4" topLeftCell="F5" activePane="bottomRight" state="frozen"/>
      <selection pane="topRight" activeCell="H1" sqref="H1"/>
      <selection pane="bottomLeft" activeCell="A5" sqref="A5"/>
      <selection pane="bottomRight" activeCell="F5" sqref="F5:G5"/>
    </sheetView>
  </sheetViews>
  <sheetFormatPr defaultColWidth="9.1796875" defaultRowHeight="12.5" x14ac:dyDescent="0.25"/>
  <cols>
    <col min="1" max="1" width="6.453125" style="18" customWidth="1"/>
    <col min="2" max="2" width="28.7265625" style="18" bestFit="1" customWidth="1"/>
    <col min="3" max="3" width="13.81640625" style="18" bestFit="1" customWidth="1"/>
    <col min="4" max="4" width="7.1796875" style="18" customWidth="1"/>
    <col min="5" max="5" width="22.81640625" style="18" customWidth="1"/>
    <col min="6" max="7" width="18.453125" style="18" customWidth="1"/>
    <col min="8" max="9" width="21.7265625" style="18" customWidth="1"/>
    <col min="10" max="10" width="76.7265625" style="18" customWidth="1"/>
    <col min="11" max="16384" width="9.1796875" style="18"/>
  </cols>
  <sheetData>
    <row r="1" spans="1:10" ht="15.5" x14ac:dyDescent="0.25">
      <c r="A1" s="31" t="s">
        <v>474</v>
      </c>
    </row>
    <row r="2" spans="1:10" ht="16" thickBot="1" x14ac:dyDescent="0.3">
      <c r="A2" s="31"/>
    </row>
    <row r="3" spans="1:10" ht="13.5" customHeight="1" x14ac:dyDescent="0.25">
      <c r="A3" s="531" t="s">
        <v>475</v>
      </c>
      <c r="B3" s="533" t="s">
        <v>476</v>
      </c>
      <c r="C3" s="533" t="s">
        <v>477</v>
      </c>
      <c r="D3" s="535" t="s">
        <v>478</v>
      </c>
      <c r="E3" s="531" t="s">
        <v>479</v>
      </c>
      <c r="F3" s="531" t="s">
        <v>480</v>
      </c>
      <c r="G3" s="535"/>
      <c r="H3" s="537" t="s">
        <v>481</v>
      </c>
      <c r="I3" s="538"/>
      <c r="J3" s="529" t="s">
        <v>482</v>
      </c>
    </row>
    <row r="4" spans="1:10" ht="13.5" customHeight="1" thickBot="1" x14ac:dyDescent="0.3">
      <c r="A4" s="532"/>
      <c r="B4" s="534"/>
      <c r="C4" s="534"/>
      <c r="D4" s="536"/>
      <c r="E4" s="532"/>
      <c r="F4" s="189" t="s">
        <v>483</v>
      </c>
      <c r="G4" s="190" t="s">
        <v>484</v>
      </c>
      <c r="H4" s="189" t="s">
        <v>483</v>
      </c>
      <c r="I4" s="199" t="s">
        <v>484</v>
      </c>
      <c r="J4" s="530"/>
    </row>
    <row r="5" spans="1:10" x14ac:dyDescent="0.25">
      <c r="A5" s="541">
        <v>1</v>
      </c>
      <c r="B5" s="54" t="s">
        <v>485</v>
      </c>
      <c r="C5" s="539" t="s">
        <v>486</v>
      </c>
      <c r="D5" s="52" t="s">
        <v>487</v>
      </c>
      <c r="E5" s="187" t="s">
        <v>488</v>
      </c>
      <c r="F5" s="188" t="s">
        <v>78</v>
      </c>
      <c r="G5" s="191" t="s">
        <v>78</v>
      </c>
      <c r="H5" s="197" t="s">
        <v>78</v>
      </c>
      <c r="I5" s="198" t="s">
        <v>78</v>
      </c>
      <c r="J5" s="192"/>
    </row>
    <row r="6" spans="1:10" x14ac:dyDescent="0.25">
      <c r="A6" s="542"/>
      <c r="B6" s="409" t="s">
        <v>489</v>
      </c>
      <c r="C6" s="540"/>
      <c r="D6" s="53" t="s">
        <v>490</v>
      </c>
      <c r="E6" s="19" t="s">
        <v>491</v>
      </c>
      <c r="F6" s="33" t="s">
        <v>78</v>
      </c>
      <c r="G6" s="127" t="s">
        <v>78</v>
      </c>
      <c r="H6" s="195" t="s">
        <v>78</v>
      </c>
      <c r="I6" s="131" t="s">
        <v>78</v>
      </c>
      <c r="J6" s="193"/>
    </row>
    <row r="7" spans="1:10" x14ac:dyDescent="0.25">
      <c r="A7" s="542"/>
      <c r="B7" s="409" t="s">
        <v>492</v>
      </c>
      <c r="C7" s="540"/>
      <c r="D7" s="53" t="s">
        <v>493</v>
      </c>
      <c r="E7" s="19" t="s">
        <v>494</v>
      </c>
      <c r="F7" s="33" t="s">
        <v>78</v>
      </c>
      <c r="G7" s="127" t="s">
        <v>78</v>
      </c>
      <c r="H7" s="195" t="s">
        <v>78</v>
      </c>
      <c r="I7" s="131" t="s">
        <v>78</v>
      </c>
      <c r="J7" s="193"/>
    </row>
    <row r="8" spans="1:10" x14ac:dyDescent="0.25">
      <c r="A8" s="542"/>
      <c r="B8" s="409" t="s">
        <v>495</v>
      </c>
      <c r="C8" s="540"/>
      <c r="D8" s="53" t="s">
        <v>496</v>
      </c>
      <c r="E8" s="19" t="s">
        <v>497</v>
      </c>
      <c r="F8" s="33" t="s">
        <v>78</v>
      </c>
      <c r="G8" s="127" t="s">
        <v>78</v>
      </c>
      <c r="H8" s="195" t="s">
        <v>78</v>
      </c>
      <c r="I8" s="131" t="s">
        <v>78</v>
      </c>
      <c r="J8" s="193"/>
    </row>
    <row r="9" spans="1:10" x14ac:dyDescent="0.25">
      <c r="A9" s="542"/>
      <c r="B9" s="409" t="s">
        <v>498</v>
      </c>
      <c r="C9" s="540"/>
      <c r="D9" s="53" t="s">
        <v>499</v>
      </c>
      <c r="E9" s="19" t="s">
        <v>500</v>
      </c>
      <c r="F9" s="33" t="s">
        <v>78</v>
      </c>
      <c r="G9" s="127" t="s">
        <v>78</v>
      </c>
      <c r="H9" s="195" t="s">
        <v>78</v>
      </c>
      <c r="I9" s="131" t="s">
        <v>78</v>
      </c>
      <c r="J9" s="193"/>
    </row>
    <row r="10" spans="1:10" x14ac:dyDescent="0.25">
      <c r="A10" s="19">
        <v>2</v>
      </c>
      <c r="B10" s="55" t="s">
        <v>501</v>
      </c>
      <c r="C10" s="410" t="s">
        <v>486</v>
      </c>
      <c r="D10" s="53" t="s">
        <v>502</v>
      </c>
      <c r="E10" s="19" t="s">
        <v>503</v>
      </c>
      <c r="F10" s="33" t="s">
        <v>78</v>
      </c>
      <c r="G10" s="127" t="s">
        <v>78</v>
      </c>
      <c r="H10" s="195" t="s">
        <v>78</v>
      </c>
      <c r="I10" s="131" t="s">
        <v>78</v>
      </c>
      <c r="J10" s="193"/>
    </row>
    <row r="11" spans="1:10" x14ac:dyDescent="0.25">
      <c r="A11" s="544">
        <v>3</v>
      </c>
      <c r="B11" s="55" t="s">
        <v>504</v>
      </c>
      <c r="C11" s="543" t="s">
        <v>486</v>
      </c>
      <c r="D11" s="53" t="s">
        <v>505</v>
      </c>
      <c r="E11" s="19" t="s">
        <v>488</v>
      </c>
      <c r="F11" s="33" t="s">
        <v>78</v>
      </c>
      <c r="G11" s="127" t="s">
        <v>78</v>
      </c>
      <c r="H11" s="195" t="s">
        <v>78</v>
      </c>
      <c r="I11" s="131" t="s">
        <v>78</v>
      </c>
      <c r="J11" s="193"/>
    </row>
    <row r="12" spans="1:10" x14ac:dyDescent="0.25">
      <c r="A12" s="544"/>
      <c r="B12" s="409" t="s">
        <v>506</v>
      </c>
      <c r="C12" s="543"/>
      <c r="D12" s="53" t="s">
        <v>507</v>
      </c>
      <c r="E12" s="19" t="s">
        <v>508</v>
      </c>
      <c r="F12" s="33" t="s">
        <v>78</v>
      </c>
      <c r="G12" s="127" t="s">
        <v>78</v>
      </c>
      <c r="H12" s="195" t="s">
        <v>78</v>
      </c>
      <c r="I12" s="131" t="s">
        <v>78</v>
      </c>
      <c r="J12" s="193"/>
    </row>
    <row r="13" spans="1:10" x14ac:dyDescent="0.25">
      <c r="A13" s="544"/>
      <c r="B13" s="409" t="s">
        <v>509</v>
      </c>
      <c r="C13" s="543"/>
      <c r="D13" s="53" t="s">
        <v>510</v>
      </c>
      <c r="E13" s="19" t="s">
        <v>511</v>
      </c>
      <c r="F13" s="33" t="s">
        <v>78</v>
      </c>
      <c r="G13" s="127" t="s">
        <v>78</v>
      </c>
      <c r="H13" s="195" t="s">
        <v>78</v>
      </c>
      <c r="I13" s="131" t="s">
        <v>78</v>
      </c>
      <c r="J13" s="193"/>
    </row>
    <row r="14" spans="1:10" x14ac:dyDescent="0.25">
      <c r="A14" s="19">
        <v>4</v>
      </c>
      <c r="B14" s="55" t="s">
        <v>512</v>
      </c>
      <c r="C14" s="410" t="s">
        <v>486</v>
      </c>
      <c r="D14" s="53" t="s">
        <v>513</v>
      </c>
      <c r="E14" s="19" t="s">
        <v>514</v>
      </c>
      <c r="F14" s="33" t="s">
        <v>78</v>
      </c>
      <c r="G14" s="127" t="s">
        <v>78</v>
      </c>
      <c r="H14" s="195" t="s">
        <v>78</v>
      </c>
      <c r="I14" s="131" t="s">
        <v>78</v>
      </c>
      <c r="J14" s="193"/>
    </row>
    <row r="15" spans="1:10" x14ac:dyDescent="0.25">
      <c r="A15" s="19">
        <v>5</v>
      </c>
      <c r="B15" s="55" t="s">
        <v>515</v>
      </c>
      <c r="C15" s="410" t="s">
        <v>486</v>
      </c>
      <c r="D15" s="53" t="s">
        <v>516</v>
      </c>
      <c r="E15" s="19" t="s">
        <v>517</v>
      </c>
      <c r="F15" s="33" t="s">
        <v>78</v>
      </c>
      <c r="G15" s="127" t="s">
        <v>78</v>
      </c>
      <c r="H15" s="195" t="s">
        <v>78</v>
      </c>
      <c r="I15" s="131" t="s">
        <v>78</v>
      </c>
      <c r="J15" s="193"/>
    </row>
    <row r="16" spans="1:10" x14ac:dyDescent="0.25">
      <c r="A16" s="19">
        <v>6</v>
      </c>
      <c r="B16" s="55" t="s">
        <v>518</v>
      </c>
      <c r="C16" s="410" t="s">
        <v>486</v>
      </c>
      <c r="D16" s="53" t="s">
        <v>519</v>
      </c>
      <c r="E16" s="19" t="s">
        <v>520</v>
      </c>
      <c r="F16" s="33" t="s">
        <v>78</v>
      </c>
      <c r="G16" s="127" t="s">
        <v>78</v>
      </c>
      <c r="H16" s="195" t="s">
        <v>78</v>
      </c>
      <c r="I16" s="131" t="s">
        <v>78</v>
      </c>
      <c r="J16" s="193"/>
    </row>
    <row r="17" spans="1:10" x14ac:dyDescent="0.25">
      <c r="A17" s="19">
        <v>7</v>
      </c>
      <c r="B17" s="56" t="s">
        <v>521</v>
      </c>
      <c r="C17" s="410" t="s">
        <v>486</v>
      </c>
      <c r="D17" s="53" t="s">
        <v>522</v>
      </c>
      <c r="E17" s="19" t="s">
        <v>523</v>
      </c>
      <c r="F17" s="33" t="s">
        <v>78</v>
      </c>
      <c r="G17" s="127" t="s">
        <v>78</v>
      </c>
      <c r="H17" s="195" t="s">
        <v>78</v>
      </c>
      <c r="I17" s="131" t="s">
        <v>78</v>
      </c>
      <c r="J17" s="193"/>
    </row>
    <row r="18" spans="1:10" ht="13" thickBot="1" x14ac:dyDescent="0.3">
      <c r="A18" s="20">
        <v>8</v>
      </c>
      <c r="B18" s="57" t="s">
        <v>524</v>
      </c>
      <c r="C18" s="411" t="s">
        <v>486</v>
      </c>
      <c r="D18" s="256" t="s">
        <v>525</v>
      </c>
      <c r="E18" s="20" t="s">
        <v>526</v>
      </c>
      <c r="F18" s="35" t="s">
        <v>78</v>
      </c>
      <c r="G18" s="128" t="s">
        <v>78</v>
      </c>
      <c r="H18" s="196" t="s">
        <v>78</v>
      </c>
      <c r="I18" s="132" t="s">
        <v>78</v>
      </c>
      <c r="J18" s="194"/>
    </row>
  </sheetData>
  <sheetProtection password="C7FE" sheet="1" formatCells="0" formatColumns="0" formatRows="0" insertHyperlinks="0"/>
  <mergeCells count="12">
    <mergeCell ref="C5:C9"/>
    <mergeCell ref="A5:A9"/>
    <mergeCell ref="C11:C13"/>
    <mergeCell ref="A11:A13"/>
    <mergeCell ref="J3:J4"/>
    <mergeCell ref="A3:A4"/>
    <mergeCell ref="B3:B4"/>
    <mergeCell ref="C3:C4"/>
    <mergeCell ref="D3:D4"/>
    <mergeCell ref="E3:E4"/>
    <mergeCell ref="H3:I3"/>
    <mergeCell ref="F3:G3"/>
  </mergeCells>
  <phoneticPr fontId="3" type="noConversion"/>
  <dataValidations count="2">
    <dataValidation type="list" allowBlank="1" showInputMessage="1" showErrorMessage="1" sqref="F5:G18" xr:uid="{A1D839E0-E6B3-4EB1-82B8-88D206F8EA68}">
      <formula1>ComplianceOptions</formula1>
    </dataValidation>
    <dataValidation type="list" allowBlank="1" showInputMessage="1" showErrorMessage="1" sqref="H5:I18" xr:uid="{5F15872D-56B1-4CFC-872D-0B21778B755D}">
      <formula1>TestOptions</formula1>
    </dataValidation>
  </dataValidations>
  <pageMargins left="0.75" right="0.75" top="1" bottom="1" header="0.5" footer="0.5"/>
  <pageSetup paperSize="9" scale="6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9B174-3F81-4FA6-B2B6-9C549F04B3F2}">
  <dimension ref="A1:G33"/>
  <sheetViews>
    <sheetView showGridLines="0" workbookViewId="0">
      <pane ySplit="3" topLeftCell="A4" activePane="bottomLeft" state="frozen"/>
      <selection pane="bottomLeft" activeCell="A4" sqref="A4:IV4"/>
    </sheetView>
  </sheetViews>
  <sheetFormatPr defaultRowHeight="12.5" x14ac:dyDescent="0.25"/>
  <cols>
    <col min="1" max="1" width="3" style="21" bestFit="1" customWidth="1"/>
    <col min="2" max="7" width="19" style="21" customWidth="1"/>
    <col min="8" max="8" width="19" customWidth="1"/>
  </cols>
  <sheetData>
    <row r="1" spans="1:7" ht="15.5" x14ac:dyDescent="0.25">
      <c r="B1" s="545" t="s">
        <v>527</v>
      </c>
      <c r="C1" s="545"/>
      <c r="D1" s="545"/>
      <c r="E1" s="545"/>
      <c r="F1" s="545"/>
      <c r="G1" s="545"/>
    </row>
    <row r="2" spans="1:7" ht="13" thickBot="1" x14ac:dyDescent="0.3"/>
    <row r="3" spans="1:7" ht="13.5" thickBot="1" x14ac:dyDescent="0.3">
      <c r="A3" s="89"/>
      <c r="B3" s="90" t="s">
        <v>528</v>
      </c>
      <c r="C3" s="91" t="s">
        <v>529</v>
      </c>
      <c r="D3" s="91" t="s">
        <v>530</v>
      </c>
      <c r="E3" s="91" t="s">
        <v>531</v>
      </c>
      <c r="F3" s="91" t="s">
        <v>532</v>
      </c>
      <c r="G3" s="92" t="s">
        <v>533</v>
      </c>
    </row>
    <row r="4" spans="1:7" ht="23.25" customHeight="1" x14ac:dyDescent="0.25">
      <c r="A4" s="93">
        <v>1</v>
      </c>
      <c r="B4" s="94"/>
      <c r="C4" s="95"/>
      <c r="D4" s="95"/>
      <c r="E4" s="95"/>
      <c r="F4" s="95"/>
      <c r="G4" s="96"/>
    </row>
    <row r="5" spans="1:7" ht="23.25" customHeight="1" x14ac:dyDescent="0.25">
      <c r="A5" s="97">
        <v>2</v>
      </c>
      <c r="B5" s="98"/>
      <c r="C5" s="99"/>
      <c r="D5" s="99"/>
      <c r="E5" s="99"/>
      <c r="F5" s="99"/>
      <c r="G5" s="100"/>
    </row>
    <row r="6" spans="1:7" ht="23.25" customHeight="1" x14ac:dyDescent="0.25">
      <c r="A6" s="97">
        <v>3</v>
      </c>
      <c r="B6" s="98"/>
      <c r="C6" s="99"/>
      <c r="D6" s="99"/>
      <c r="E6" s="99"/>
      <c r="F6" s="99"/>
      <c r="G6" s="100"/>
    </row>
    <row r="7" spans="1:7" ht="23.25" customHeight="1" x14ac:dyDescent="0.25">
      <c r="A7" s="97">
        <v>4</v>
      </c>
      <c r="B7" s="98"/>
      <c r="C7" s="99"/>
      <c r="D7" s="99"/>
      <c r="E7" s="99"/>
      <c r="F7" s="99"/>
      <c r="G7" s="100"/>
    </row>
    <row r="8" spans="1:7" ht="23.25" customHeight="1" x14ac:dyDescent="0.25">
      <c r="A8" s="97">
        <v>5</v>
      </c>
      <c r="B8" s="98"/>
      <c r="C8" s="99"/>
      <c r="D8" s="99"/>
      <c r="E8" s="99"/>
      <c r="F8" s="99"/>
      <c r="G8" s="100"/>
    </row>
    <row r="9" spans="1:7" ht="23.25" customHeight="1" x14ac:dyDescent="0.25">
      <c r="A9" s="97">
        <v>6</v>
      </c>
      <c r="B9" s="98"/>
      <c r="C9" s="99"/>
      <c r="D9" s="99"/>
      <c r="E9" s="99"/>
      <c r="F9" s="99"/>
      <c r="G9" s="100"/>
    </row>
    <row r="10" spans="1:7" ht="23.25" customHeight="1" x14ac:dyDescent="0.25">
      <c r="A10" s="97">
        <v>7</v>
      </c>
      <c r="B10" s="98"/>
      <c r="C10" s="99"/>
      <c r="D10" s="99"/>
      <c r="E10" s="99"/>
      <c r="F10" s="99"/>
      <c r="G10" s="100"/>
    </row>
    <row r="11" spans="1:7" ht="23.25" customHeight="1" x14ac:dyDescent="0.25">
      <c r="A11" s="97">
        <v>8</v>
      </c>
      <c r="B11" s="98"/>
      <c r="C11" s="99"/>
      <c r="D11" s="99"/>
      <c r="E11" s="99"/>
      <c r="F11" s="99"/>
      <c r="G11" s="100"/>
    </row>
    <row r="12" spans="1:7" ht="23.25" customHeight="1" x14ac:dyDescent="0.25">
      <c r="A12" s="97">
        <v>9</v>
      </c>
      <c r="B12" s="98"/>
      <c r="C12" s="99"/>
      <c r="D12" s="99"/>
      <c r="E12" s="99"/>
      <c r="F12" s="99"/>
      <c r="G12" s="100"/>
    </row>
    <row r="13" spans="1:7" ht="23.25" customHeight="1" x14ac:dyDescent="0.25">
      <c r="A13" s="97">
        <v>10</v>
      </c>
      <c r="B13" s="98"/>
      <c r="C13" s="99"/>
      <c r="D13" s="99"/>
      <c r="E13" s="99"/>
      <c r="F13" s="99"/>
      <c r="G13" s="100"/>
    </row>
    <row r="14" spans="1:7" ht="23.25" customHeight="1" x14ac:dyDescent="0.25">
      <c r="A14" s="97">
        <v>11</v>
      </c>
      <c r="B14" s="98"/>
      <c r="C14" s="99"/>
      <c r="D14" s="99"/>
      <c r="E14" s="99"/>
      <c r="F14" s="99"/>
      <c r="G14" s="100"/>
    </row>
    <row r="15" spans="1:7" ht="23.25" customHeight="1" x14ac:dyDescent="0.25">
      <c r="A15" s="97">
        <v>12</v>
      </c>
      <c r="B15" s="98"/>
      <c r="C15" s="99"/>
      <c r="D15" s="99"/>
      <c r="E15" s="99"/>
      <c r="F15" s="99"/>
      <c r="G15" s="100"/>
    </row>
    <row r="16" spans="1:7" ht="23.25" customHeight="1" x14ac:dyDescent="0.25">
      <c r="A16" s="97">
        <v>13</v>
      </c>
      <c r="B16" s="98"/>
      <c r="C16" s="99"/>
      <c r="D16" s="99"/>
      <c r="E16" s="99"/>
      <c r="F16" s="99"/>
      <c r="G16" s="100"/>
    </row>
    <row r="17" spans="1:7" ht="23.25" customHeight="1" x14ac:dyDescent="0.25">
      <c r="A17" s="97">
        <v>14</v>
      </c>
      <c r="B17" s="98"/>
      <c r="C17" s="99"/>
      <c r="D17" s="99"/>
      <c r="E17" s="99"/>
      <c r="F17" s="99"/>
      <c r="G17" s="100"/>
    </row>
    <row r="18" spans="1:7" ht="23.25" customHeight="1" x14ac:dyDescent="0.25">
      <c r="A18" s="97">
        <v>15</v>
      </c>
      <c r="B18" s="98"/>
      <c r="C18" s="99"/>
      <c r="D18" s="99"/>
      <c r="E18" s="99"/>
      <c r="F18" s="99"/>
      <c r="G18" s="100"/>
    </row>
    <row r="19" spans="1:7" ht="23.25" customHeight="1" x14ac:dyDescent="0.25">
      <c r="A19" s="97">
        <v>16</v>
      </c>
      <c r="B19" s="98"/>
      <c r="C19" s="99"/>
      <c r="D19" s="99"/>
      <c r="E19" s="99"/>
      <c r="F19" s="99"/>
      <c r="G19" s="100"/>
    </row>
    <row r="20" spans="1:7" ht="23.25" customHeight="1" x14ac:dyDescent="0.25">
      <c r="A20" s="97">
        <v>17</v>
      </c>
      <c r="B20" s="98"/>
      <c r="C20" s="99"/>
      <c r="D20" s="99"/>
      <c r="E20" s="99"/>
      <c r="F20" s="99"/>
      <c r="G20" s="100"/>
    </row>
    <row r="21" spans="1:7" ht="23.25" customHeight="1" x14ac:dyDescent="0.25">
      <c r="A21" s="97">
        <v>18</v>
      </c>
      <c r="B21" s="98"/>
      <c r="C21" s="99"/>
      <c r="D21" s="99"/>
      <c r="E21" s="99"/>
      <c r="F21" s="99"/>
      <c r="G21" s="100"/>
    </row>
    <row r="22" spans="1:7" ht="23.25" customHeight="1" x14ac:dyDescent="0.25">
      <c r="A22" s="97">
        <v>19</v>
      </c>
      <c r="B22" s="98"/>
      <c r="C22" s="99"/>
      <c r="D22" s="99"/>
      <c r="E22" s="99"/>
      <c r="F22" s="99"/>
      <c r="G22" s="100"/>
    </row>
    <row r="23" spans="1:7" ht="23.25" customHeight="1" x14ac:dyDescent="0.25">
      <c r="A23" s="97">
        <v>20</v>
      </c>
      <c r="B23" s="98"/>
      <c r="C23" s="99"/>
      <c r="D23" s="99"/>
      <c r="E23" s="99"/>
      <c r="F23" s="99"/>
      <c r="G23" s="100"/>
    </row>
    <row r="24" spans="1:7" ht="23.25" customHeight="1" x14ac:dyDescent="0.25">
      <c r="A24" s="97">
        <v>21</v>
      </c>
      <c r="B24" s="98"/>
      <c r="C24" s="99"/>
      <c r="D24" s="99"/>
      <c r="E24" s="99"/>
      <c r="F24" s="99"/>
      <c r="G24" s="100"/>
    </row>
    <row r="25" spans="1:7" ht="23.25" customHeight="1" x14ac:dyDescent="0.25">
      <c r="A25" s="97">
        <v>22</v>
      </c>
      <c r="B25" s="98"/>
      <c r="C25" s="99"/>
      <c r="D25" s="99"/>
      <c r="E25" s="99"/>
      <c r="F25" s="99"/>
      <c r="G25" s="100"/>
    </row>
    <row r="26" spans="1:7" ht="23.25" customHeight="1" x14ac:dyDescent="0.25">
      <c r="A26" s="97">
        <v>23</v>
      </c>
      <c r="B26" s="98"/>
      <c r="C26" s="99"/>
      <c r="D26" s="99"/>
      <c r="E26" s="99"/>
      <c r="F26" s="99"/>
      <c r="G26" s="100"/>
    </row>
    <row r="27" spans="1:7" ht="23.25" customHeight="1" x14ac:dyDescent="0.25">
      <c r="A27" s="97">
        <v>24</v>
      </c>
      <c r="B27" s="98"/>
      <c r="C27" s="99"/>
      <c r="D27" s="99"/>
      <c r="E27" s="99"/>
      <c r="F27" s="99"/>
      <c r="G27" s="100"/>
    </row>
    <row r="28" spans="1:7" ht="23.25" customHeight="1" x14ac:dyDescent="0.25">
      <c r="A28" s="97">
        <v>25</v>
      </c>
      <c r="B28" s="98"/>
      <c r="C28" s="99"/>
      <c r="D28" s="99"/>
      <c r="E28" s="99"/>
      <c r="F28" s="99"/>
      <c r="G28" s="100"/>
    </row>
    <row r="29" spans="1:7" ht="23.25" customHeight="1" x14ac:dyDescent="0.25">
      <c r="A29" s="97">
        <v>26</v>
      </c>
      <c r="B29" s="98"/>
      <c r="C29" s="99"/>
      <c r="D29" s="99"/>
      <c r="E29" s="99"/>
      <c r="F29" s="99"/>
      <c r="G29" s="100"/>
    </row>
    <row r="30" spans="1:7" ht="23.25" customHeight="1" x14ac:dyDescent="0.25">
      <c r="A30" s="97">
        <v>27</v>
      </c>
      <c r="B30" s="98"/>
      <c r="C30" s="99"/>
      <c r="D30" s="99"/>
      <c r="E30" s="99"/>
      <c r="F30" s="99"/>
      <c r="G30" s="100"/>
    </row>
    <row r="31" spans="1:7" ht="23.25" customHeight="1" x14ac:dyDescent="0.25">
      <c r="A31" s="97">
        <v>28</v>
      </c>
      <c r="B31" s="98"/>
      <c r="C31" s="99"/>
      <c r="D31" s="99"/>
      <c r="E31" s="99"/>
      <c r="F31" s="99"/>
      <c r="G31" s="100"/>
    </row>
    <row r="32" spans="1:7" ht="23.25" customHeight="1" x14ac:dyDescent="0.25">
      <c r="A32" s="97">
        <v>29</v>
      </c>
      <c r="B32" s="98"/>
      <c r="C32" s="99"/>
      <c r="D32" s="99"/>
      <c r="E32" s="99"/>
      <c r="F32" s="99"/>
      <c r="G32" s="100"/>
    </row>
    <row r="33" spans="1:7" ht="23.25" customHeight="1" thickBot="1" x14ac:dyDescent="0.3">
      <c r="A33" s="101">
        <v>30</v>
      </c>
      <c r="B33" s="102"/>
      <c r="C33" s="103"/>
      <c r="D33" s="103"/>
      <c r="E33" s="103"/>
      <c r="F33" s="103"/>
      <c r="G33" s="104"/>
    </row>
  </sheetData>
  <sheetProtection password="C7FE" sheet="1"/>
  <mergeCells count="1">
    <mergeCell ref="B1:G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42F94-07B6-4CDF-AF93-BFA5FC18954E}">
  <dimension ref="A1:E64"/>
  <sheetViews>
    <sheetView showGridLines="0" zoomScaleNormal="100" workbookViewId="0">
      <pane ySplit="9" topLeftCell="A10" activePane="bottomLeft" state="frozen"/>
      <selection pane="bottomLeft" activeCell="A3" sqref="A3:E3"/>
    </sheetView>
  </sheetViews>
  <sheetFormatPr defaultRowHeight="14" x14ac:dyDescent="0.25"/>
  <cols>
    <col min="1" max="1" width="9.1796875" style="275" customWidth="1"/>
    <col min="2" max="2" width="14" style="275" customWidth="1"/>
    <col min="3" max="3" width="31.26953125" style="275" customWidth="1"/>
    <col min="4" max="4" width="12" style="275" customWidth="1"/>
    <col min="5" max="5" width="84" style="275" customWidth="1"/>
  </cols>
  <sheetData>
    <row r="1" spans="1:5" ht="18" x14ac:dyDescent="0.25">
      <c r="A1" s="546" t="str">
        <f>Index!A1</f>
        <v>NICKEL CADMIUM BATTERIES DISTRIBUTION NATIONAL CONTRACT</v>
      </c>
      <c r="B1" s="546"/>
      <c r="C1" s="546"/>
      <c r="D1" s="546"/>
      <c r="E1" s="546"/>
    </row>
    <row r="2" spans="1:5" ht="18" x14ac:dyDescent="0.25">
      <c r="A2" s="546" t="str">
        <f>IF('[2]Worksheets Index'!C2="","",'[2]Worksheets Index'!C2)</f>
        <v/>
      </c>
      <c r="B2" s="546"/>
      <c r="C2" s="546"/>
      <c r="D2" s="546"/>
      <c r="E2" s="546"/>
    </row>
    <row r="3" spans="1:5" ht="13" x14ac:dyDescent="0.3">
      <c r="A3" s="552" t="s">
        <v>33</v>
      </c>
      <c r="B3" s="552"/>
      <c r="C3" s="552"/>
      <c r="D3" s="552"/>
      <c r="E3" s="552"/>
    </row>
    <row r="4" spans="1:5" ht="15.5" x14ac:dyDescent="0.25">
      <c r="A4" s="553" t="s">
        <v>534</v>
      </c>
      <c r="B4" s="554"/>
      <c r="C4" s="554"/>
      <c r="D4" s="554"/>
      <c r="E4" s="555"/>
    </row>
    <row r="5" spans="1:5" ht="42" customHeight="1" x14ac:dyDescent="0.25">
      <c r="A5" s="556" t="s">
        <v>535</v>
      </c>
      <c r="B5" s="557"/>
      <c r="C5" s="557"/>
      <c r="D5" s="557"/>
      <c r="E5" s="558"/>
    </row>
    <row r="6" spans="1:5" ht="13" x14ac:dyDescent="0.25">
      <c r="A6" s="547" t="s">
        <v>536</v>
      </c>
      <c r="B6" s="452"/>
      <c r="C6" s="452"/>
      <c r="D6" s="452"/>
      <c r="E6" s="548"/>
    </row>
    <row r="7" spans="1:5" ht="15" customHeight="1" x14ac:dyDescent="0.25">
      <c r="A7" s="547" t="s">
        <v>537</v>
      </c>
      <c r="B7" s="452"/>
      <c r="C7" s="452"/>
      <c r="D7" s="452"/>
      <c r="E7" s="548"/>
    </row>
    <row r="8" spans="1:5" ht="30" customHeight="1" thickBot="1" x14ac:dyDescent="0.3">
      <c r="A8" s="549" t="s">
        <v>538</v>
      </c>
      <c r="B8" s="550"/>
      <c r="C8" s="550"/>
      <c r="D8" s="550"/>
      <c r="E8" s="551"/>
    </row>
    <row r="9" spans="1:5" s="18" customFormat="1" ht="23.5" thickBot="1" x14ac:dyDescent="0.3">
      <c r="A9" s="200" t="s">
        <v>57</v>
      </c>
      <c r="B9" s="200" t="s">
        <v>58</v>
      </c>
      <c r="C9" s="200" t="s">
        <v>59</v>
      </c>
      <c r="D9" s="200" t="s">
        <v>60</v>
      </c>
      <c r="E9" s="200" t="s">
        <v>61</v>
      </c>
    </row>
    <row r="10" spans="1:5" ht="12.5" x14ac:dyDescent="0.25">
      <c r="A10" s="201">
        <v>1</v>
      </c>
      <c r="B10" s="202"/>
      <c r="C10" s="202"/>
      <c r="D10" s="202"/>
      <c r="E10" s="203"/>
    </row>
    <row r="11" spans="1:5" ht="12.5" x14ac:dyDescent="0.25">
      <c r="A11" s="204">
        <v>2</v>
      </c>
      <c r="B11" s="205"/>
      <c r="C11" s="205"/>
      <c r="D11" s="205"/>
      <c r="E11" s="206"/>
    </row>
    <row r="12" spans="1:5" ht="12.5" x14ac:dyDescent="0.25">
      <c r="A12" s="201">
        <v>3</v>
      </c>
      <c r="B12" s="202"/>
      <c r="C12" s="202"/>
      <c r="D12" s="205"/>
      <c r="E12" s="206"/>
    </row>
    <row r="13" spans="1:5" ht="12.5" x14ac:dyDescent="0.25">
      <c r="A13" s="204">
        <v>4</v>
      </c>
      <c r="B13" s="205"/>
      <c r="C13" s="205"/>
      <c r="D13" s="205"/>
      <c r="E13" s="206"/>
    </row>
    <row r="14" spans="1:5" ht="12.5" x14ac:dyDescent="0.25">
      <c r="A14" s="201">
        <v>5</v>
      </c>
      <c r="B14" s="202"/>
      <c r="C14" s="202"/>
      <c r="D14" s="205"/>
      <c r="E14" s="206"/>
    </row>
    <row r="15" spans="1:5" ht="12.5" x14ac:dyDescent="0.25">
      <c r="A15" s="204">
        <v>6</v>
      </c>
      <c r="B15" s="205"/>
      <c r="C15" s="205"/>
      <c r="D15" s="205"/>
      <c r="E15" s="206"/>
    </row>
    <row r="16" spans="1:5" ht="12.5" x14ac:dyDescent="0.25">
      <c r="A16" s="201">
        <v>7</v>
      </c>
      <c r="B16" s="202"/>
      <c r="C16" s="202"/>
      <c r="D16" s="205"/>
      <c r="E16" s="206"/>
    </row>
    <row r="17" spans="1:5" ht="12.5" x14ac:dyDescent="0.25">
      <c r="A17" s="204">
        <v>8</v>
      </c>
      <c r="B17" s="205"/>
      <c r="C17" s="205"/>
      <c r="D17" s="205"/>
      <c r="E17" s="206"/>
    </row>
    <row r="18" spans="1:5" ht="12.5" x14ac:dyDescent="0.25">
      <c r="A18" s="201">
        <v>9</v>
      </c>
      <c r="B18" s="202"/>
      <c r="C18" s="202"/>
      <c r="D18" s="205"/>
      <c r="E18" s="206"/>
    </row>
    <row r="19" spans="1:5" ht="12.5" x14ac:dyDescent="0.25">
      <c r="A19" s="204">
        <v>10</v>
      </c>
      <c r="B19" s="205"/>
      <c r="C19" s="205"/>
      <c r="D19" s="205"/>
      <c r="E19" s="206"/>
    </row>
    <row r="20" spans="1:5" ht="12.5" x14ac:dyDescent="0.25">
      <c r="A20" s="201">
        <v>11</v>
      </c>
      <c r="B20" s="202"/>
      <c r="C20" s="202"/>
      <c r="D20" s="205"/>
      <c r="E20" s="206"/>
    </row>
    <row r="21" spans="1:5" ht="12.5" x14ac:dyDescent="0.25">
      <c r="A21" s="204">
        <v>12</v>
      </c>
      <c r="B21" s="205"/>
      <c r="C21" s="205"/>
      <c r="D21" s="205"/>
      <c r="E21" s="206"/>
    </row>
    <row r="22" spans="1:5" ht="12.5" x14ac:dyDescent="0.25">
      <c r="A22" s="201">
        <v>13</v>
      </c>
      <c r="B22" s="202"/>
      <c r="C22" s="202"/>
      <c r="D22" s="205"/>
      <c r="E22" s="206"/>
    </row>
    <row r="23" spans="1:5" ht="12.5" x14ac:dyDescent="0.25">
      <c r="A23" s="204">
        <v>14</v>
      </c>
      <c r="B23" s="205"/>
      <c r="C23" s="205"/>
      <c r="D23" s="205"/>
      <c r="E23" s="206"/>
    </row>
    <row r="24" spans="1:5" ht="12.5" x14ac:dyDescent="0.25">
      <c r="A24" s="201">
        <v>15</v>
      </c>
      <c r="B24" s="202"/>
      <c r="C24" s="202"/>
      <c r="D24" s="205"/>
      <c r="E24" s="206"/>
    </row>
    <row r="25" spans="1:5" ht="12.5" x14ac:dyDescent="0.25">
      <c r="A25" s="204">
        <v>16</v>
      </c>
      <c r="B25" s="205"/>
      <c r="C25" s="205"/>
      <c r="D25" s="205"/>
      <c r="E25" s="206"/>
    </row>
    <row r="26" spans="1:5" ht="12.5" x14ac:dyDescent="0.25">
      <c r="A26" s="201">
        <v>17</v>
      </c>
      <c r="B26" s="202"/>
      <c r="C26" s="202"/>
      <c r="D26" s="205"/>
      <c r="E26" s="206"/>
    </row>
    <row r="27" spans="1:5" ht="12.5" x14ac:dyDescent="0.25">
      <c r="A27" s="204">
        <v>18</v>
      </c>
      <c r="B27" s="205"/>
      <c r="C27" s="205"/>
      <c r="D27" s="205"/>
      <c r="E27" s="206"/>
    </row>
    <row r="28" spans="1:5" ht="12.5" x14ac:dyDescent="0.25">
      <c r="A28" s="201">
        <v>19</v>
      </c>
      <c r="B28" s="202"/>
      <c r="C28" s="202"/>
      <c r="D28" s="205"/>
      <c r="E28" s="206"/>
    </row>
    <row r="29" spans="1:5" ht="12.5" x14ac:dyDescent="0.25">
      <c r="A29" s="204">
        <v>20</v>
      </c>
      <c r="B29" s="205"/>
      <c r="C29" s="205"/>
      <c r="D29" s="205"/>
      <c r="E29" s="206"/>
    </row>
    <row r="30" spans="1:5" ht="12.5" x14ac:dyDescent="0.25">
      <c r="A30" s="201">
        <v>21</v>
      </c>
      <c r="B30" s="202"/>
      <c r="C30" s="202"/>
      <c r="D30" s="205"/>
      <c r="E30" s="206"/>
    </row>
    <row r="31" spans="1:5" ht="12.5" x14ac:dyDescent="0.25">
      <c r="A31" s="204">
        <v>22</v>
      </c>
      <c r="B31" s="205"/>
      <c r="C31" s="205"/>
      <c r="D31" s="205"/>
      <c r="E31" s="206"/>
    </row>
    <row r="32" spans="1:5" ht="12.5" x14ac:dyDescent="0.25">
      <c r="A32" s="201">
        <v>23</v>
      </c>
      <c r="B32" s="202"/>
      <c r="C32" s="202"/>
      <c r="D32" s="205"/>
      <c r="E32" s="206"/>
    </row>
    <row r="33" spans="1:5" ht="12.5" x14ac:dyDescent="0.25">
      <c r="A33" s="204">
        <v>24</v>
      </c>
      <c r="B33" s="205"/>
      <c r="C33" s="205"/>
      <c r="D33" s="205"/>
      <c r="E33" s="206"/>
    </row>
    <row r="34" spans="1:5" ht="12.5" x14ac:dyDescent="0.25">
      <c r="A34" s="201">
        <v>25</v>
      </c>
      <c r="B34" s="202"/>
      <c r="C34" s="202"/>
      <c r="D34" s="205"/>
      <c r="E34" s="206"/>
    </row>
    <row r="35" spans="1:5" ht="12.5" x14ac:dyDescent="0.25">
      <c r="A35" s="204">
        <v>26</v>
      </c>
      <c r="B35" s="205"/>
      <c r="C35" s="205"/>
      <c r="D35" s="205"/>
      <c r="E35" s="206"/>
    </row>
    <row r="36" spans="1:5" ht="12.5" x14ac:dyDescent="0.25">
      <c r="A36" s="201">
        <v>27</v>
      </c>
      <c r="B36" s="202"/>
      <c r="C36" s="202"/>
      <c r="D36" s="205"/>
      <c r="E36" s="206"/>
    </row>
    <row r="37" spans="1:5" ht="12.5" x14ac:dyDescent="0.25">
      <c r="A37" s="204">
        <v>28</v>
      </c>
      <c r="B37" s="205"/>
      <c r="C37" s="205"/>
      <c r="D37" s="205"/>
      <c r="E37" s="206"/>
    </row>
    <row r="38" spans="1:5" ht="12.5" x14ac:dyDescent="0.25">
      <c r="A38" s="201">
        <v>29</v>
      </c>
      <c r="B38" s="202"/>
      <c r="C38" s="202"/>
      <c r="D38" s="205"/>
      <c r="E38" s="206"/>
    </row>
    <row r="39" spans="1:5" ht="12.5" x14ac:dyDescent="0.25">
      <c r="A39" s="204">
        <v>30</v>
      </c>
      <c r="B39" s="205"/>
      <c r="C39" s="205"/>
      <c r="D39" s="205"/>
      <c r="E39" s="206"/>
    </row>
    <row r="40" spans="1:5" ht="12.5" x14ac:dyDescent="0.25">
      <c r="A40" s="201">
        <v>31</v>
      </c>
      <c r="B40" s="202"/>
      <c r="C40" s="202"/>
      <c r="D40" s="205"/>
      <c r="E40" s="206"/>
    </row>
    <row r="41" spans="1:5" ht="12.5" x14ac:dyDescent="0.25">
      <c r="A41" s="204">
        <v>32</v>
      </c>
      <c r="B41" s="205"/>
      <c r="C41" s="205"/>
      <c r="D41" s="205"/>
      <c r="E41" s="206"/>
    </row>
    <row r="42" spans="1:5" ht="12.5" x14ac:dyDescent="0.25">
      <c r="A42" s="201">
        <v>33</v>
      </c>
      <c r="B42" s="202"/>
      <c r="C42" s="202"/>
      <c r="D42" s="205"/>
      <c r="E42" s="206"/>
    </row>
    <row r="43" spans="1:5" ht="12.5" x14ac:dyDescent="0.25">
      <c r="A43" s="204">
        <v>34</v>
      </c>
      <c r="B43" s="205"/>
      <c r="C43" s="205"/>
      <c r="D43" s="205"/>
      <c r="E43" s="206"/>
    </row>
    <row r="44" spans="1:5" ht="12.5" x14ac:dyDescent="0.25">
      <c r="A44" s="201">
        <v>35</v>
      </c>
      <c r="B44" s="202"/>
      <c r="C44" s="202"/>
      <c r="D44" s="205"/>
      <c r="E44" s="206"/>
    </row>
    <row r="45" spans="1:5" ht="12.5" x14ac:dyDescent="0.25">
      <c r="A45" s="204">
        <v>36</v>
      </c>
      <c r="B45" s="205"/>
      <c r="C45" s="205"/>
      <c r="D45" s="205"/>
      <c r="E45" s="206"/>
    </row>
    <row r="46" spans="1:5" ht="12.5" x14ac:dyDescent="0.25">
      <c r="A46" s="201">
        <v>37</v>
      </c>
      <c r="B46" s="202"/>
      <c r="C46" s="202"/>
      <c r="D46" s="205"/>
      <c r="E46" s="206"/>
    </row>
    <row r="47" spans="1:5" ht="12.5" x14ac:dyDescent="0.25">
      <c r="A47" s="204">
        <v>38</v>
      </c>
      <c r="B47" s="205"/>
      <c r="C47" s="205"/>
      <c r="D47" s="205"/>
      <c r="E47" s="206"/>
    </row>
    <row r="48" spans="1:5" ht="12.5" x14ac:dyDescent="0.25">
      <c r="A48" s="201">
        <v>39</v>
      </c>
      <c r="B48" s="202"/>
      <c r="C48" s="202"/>
      <c r="D48" s="205"/>
      <c r="E48" s="206"/>
    </row>
    <row r="49" spans="1:5" ht="12.5" x14ac:dyDescent="0.25">
      <c r="A49" s="204">
        <v>40</v>
      </c>
      <c r="B49" s="205"/>
      <c r="C49" s="205"/>
      <c r="D49" s="205"/>
      <c r="E49" s="206"/>
    </row>
    <row r="50" spans="1:5" ht="12.5" x14ac:dyDescent="0.25">
      <c r="A50" s="201">
        <v>41</v>
      </c>
      <c r="B50" s="202"/>
      <c r="C50" s="202"/>
      <c r="D50" s="205"/>
      <c r="E50" s="206"/>
    </row>
    <row r="51" spans="1:5" ht="12.5" x14ac:dyDescent="0.25">
      <c r="A51" s="204">
        <v>42</v>
      </c>
      <c r="B51" s="205"/>
      <c r="C51" s="205"/>
      <c r="D51" s="205"/>
      <c r="E51" s="206"/>
    </row>
    <row r="52" spans="1:5" ht="12.5" x14ac:dyDescent="0.25">
      <c r="A52" s="201">
        <v>43</v>
      </c>
      <c r="B52" s="202"/>
      <c r="C52" s="202"/>
      <c r="D52" s="205"/>
      <c r="E52" s="206"/>
    </row>
    <row r="53" spans="1:5" ht="12.5" x14ac:dyDescent="0.25">
      <c r="A53" s="204">
        <v>44</v>
      </c>
      <c r="B53" s="205"/>
      <c r="C53" s="205"/>
      <c r="D53" s="205"/>
      <c r="E53" s="206"/>
    </row>
    <row r="54" spans="1:5" ht="12.5" x14ac:dyDescent="0.25">
      <c r="A54" s="201">
        <v>45</v>
      </c>
      <c r="B54" s="202"/>
      <c r="C54" s="202"/>
      <c r="D54" s="205"/>
      <c r="E54" s="206"/>
    </row>
    <row r="55" spans="1:5" ht="12.5" x14ac:dyDescent="0.25">
      <c r="A55" s="204">
        <v>46</v>
      </c>
      <c r="B55" s="205"/>
      <c r="C55" s="205"/>
      <c r="D55" s="205"/>
      <c r="E55" s="206"/>
    </row>
    <row r="56" spans="1:5" ht="12.5" x14ac:dyDescent="0.25">
      <c r="A56" s="201">
        <v>47</v>
      </c>
      <c r="B56" s="202"/>
      <c r="C56" s="202"/>
      <c r="D56" s="205"/>
      <c r="E56" s="206"/>
    </row>
    <row r="57" spans="1:5" ht="12.5" x14ac:dyDescent="0.25">
      <c r="A57" s="204">
        <v>48</v>
      </c>
      <c r="B57" s="205"/>
      <c r="C57" s="205"/>
      <c r="D57" s="205"/>
      <c r="E57" s="206"/>
    </row>
    <row r="58" spans="1:5" ht="12.5" x14ac:dyDescent="0.25">
      <c r="A58" s="201">
        <v>49</v>
      </c>
      <c r="B58" s="202"/>
      <c r="C58" s="202"/>
      <c r="D58" s="205"/>
      <c r="E58" s="206"/>
    </row>
    <row r="59" spans="1:5" ht="12.5" x14ac:dyDescent="0.25">
      <c r="A59" s="204">
        <v>50</v>
      </c>
      <c r="B59" s="205"/>
      <c r="C59" s="205"/>
      <c r="D59" s="205"/>
      <c r="E59" s="206"/>
    </row>
    <row r="60" spans="1:5" ht="12.5" x14ac:dyDescent="0.25">
      <c r="A60" s="201">
        <v>51</v>
      </c>
      <c r="B60" s="202"/>
      <c r="C60" s="202"/>
      <c r="D60" s="205"/>
      <c r="E60" s="206"/>
    </row>
    <row r="61" spans="1:5" ht="12.5" x14ac:dyDescent="0.25">
      <c r="A61" s="204">
        <v>52</v>
      </c>
      <c r="B61" s="205"/>
      <c r="C61" s="205"/>
      <c r="D61" s="205"/>
      <c r="E61" s="206"/>
    </row>
    <row r="62" spans="1:5" ht="12.5" x14ac:dyDescent="0.25">
      <c r="A62" s="201">
        <v>53</v>
      </c>
      <c r="B62" s="202"/>
      <c r="C62" s="202"/>
      <c r="D62" s="205"/>
      <c r="E62" s="206"/>
    </row>
    <row r="63" spans="1:5" ht="12.5" x14ac:dyDescent="0.25">
      <c r="A63" s="204">
        <v>54</v>
      </c>
      <c r="B63" s="205"/>
      <c r="C63" s="205"/>
      <c r="D63" s="205"/>
      <c r="E63" s="206"/>
    </row>
    <row r="64" spans="1:5" ht="13" thickBot="1" x14ac:dyDescent="0.3">
      <c r="A64" s="207">
        <v>55</v>
      </c>
      <c r="B64" s="208"/>
      <c r="C64" s="208"/>
      <c r="D64" s="209"/>
      <c r="E64" s="210"/>
    </row>
  </sheetData>
  <sheetProtection password="C7FE" sheet="1" formatCells="0" formatColumns="0" formatRows="0" insertHyperlinks="0"/>
  <mergeCells count="8">
    <mergeCell ref="A1:E1"/>
    <mergeCell ref="A2:E2"/>
    <mergeCell ref="A7:E7"/>
    <mergeCell ref="A8:E8"/>
    <mergeCell ref="A3:E3"/>
    <mergeCell ref="A4:E4"/>
    <mergeCell ref="A5:E5"/>
    <mergeCell ref="A6:E6"/>
  </mergeCells>
  <phoneticPr fontId="3" type="noConversion"/>
  <hyperlinks>
    <hyperlink ref="A3:E3" location="Index!A1" display="Click here to go back to &quot;Worksheets Index&quot;" xr:uid="{29529528-67BB-4125-9700-4ABB2FA5F5C0}"/>
  </hyperlinks>
  <pageMargins left="0.75" right="0.75" top="1" bottom="1" header="0.5" footer="0.5"/>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A8860-C434-4117-A3DC-94D499A18BEB}">
  <dimension ref="A1:E139"/>
  <sheetViews>
    <sheetView zoomScale="90" zoomScaleNormal="90" workbookViewId="0">
      <selection activeCell="A2" sqref="A2:B2"/>
    </sheetView>
  </sheetViews>
  <sheetFormatPr defaultColWidth="17.54296875" defaultRowHeight="14" x14ac:dyDescent="0.3"/>
  <cols>
    <col min="1" max="1" width="3.26953125" style="266" bestFit="1" customWidth="1"/>
    <col min="2" max="2" width="163.26953125" style="37" customWidth="1"/>
    <col min="3" max="5" width="17.54296875" style="253"/>
  </cols>
  <sheetData>
    <row r="1" spans="1:5" ht="15" customHeight="1" x14ac:dyDescent="0.4">
      <c r="A1" s="418" t="str">
        <f>Index!A1</f>
        <v>NICKEL CADMIUM BATTERIES DISTRIBUTION NATIONAL CONTRACT</v>
      </c>
      <c r="B1" s="419"/>
    </row>
    <row r="2" spans="1:5" ht="13" x14ac:dyDescent="0.3">
      <c r="A2" s="420" t="s">
        <v>33</v>
      </c>
      <c r="B2" s="421"/>
      <c r="C2"/>
      <c r="D2"/>
      <c r="E2"/>
    </row>
    <row r="3" spans="1:5" ht="15" customHeight="1" x14ac:dyDescent="0.25">
      <c r="A3" s="422" t="str">
        <f>Index!A3</f>
        <v>Document Reference #: 240-56360086_1</v>
      </c>
      <c r="B3" s="423"/>
    </row>
    <row r="4" spans="1:5" ht="15.65" customHeight="1" x14ac:dyDescent="0.25">
      <c r="A4" s="422" t="str">
        <f>Index!A4</f>
        <v>Document Title: Technical Schedule A&amp;B for 240-56360086, Rev 3, STATIONARY VENTED NICKEL CADMIUM BATTERIES STANDARD</v>
      </c>
      <c r="B4" s="423"/>
    </row>
    <row r="5" spans="1:5" ht="15.65" customHeight="1" x14ac:dyDescent="0.25">
      <c r="A5" s="422" t="str">
        <f>Index!A5</f>
        <v>Revision 1</v>
      </c>
      <c r="B5" s="423"/>
    </row>
    <row r="6" spans="1:5" s="253" customFormat="1" ht="16" thickBot="1" x14ac:dyDescent="0.3">
      <c r="B6" s="260"/>
    </row>
    <row r="7" spans="1:5" ht="14.5" thickBot="1" x14ac:dyDescent="0.3">
      <c r="A7" s="261" t="s">
        <v>5</v>
      </c>
      <c r="B7" s="262" t="s">
        <v>34</v>
      </c>
    </row>
    <row r="8" spans="1:5" x14ac:dyDescent="0.25">
      <c r="A8" s="416" t="s">
        <v>35</v>
      </c>
      <c r="B8" s="417"/>
    </row>
    <row r="9" spans="1:5" ht="28.5" x14ac:dyDescent="0.25">
      <c r="A9" s="278">
        <v>1</v>
      </c>
      <c r="B9" s="279" t="s">
        <v>36</v>
      </c>
    </row>
    <row r="10" spans="1:5" ht="42.5" x14ac:dyDescent="0.25">
      <c r="A10" s="278">
        <v>2</v>
      </c>
      <c r="B10" s="279" t="s">
        <v>37</v>
      </c>
    </row>
    <row r="11" spans="1:5" ht="87.75" customHeight="1" x14ac:dyDescent="0.25">
      <c r="A11" s="278">
        <v>3</v>
      </c>
      <c r="B11" s="280" t="s">
        <v>38</v>
      </c>
    </row>
    <row r="12" spans="1:5" ht="84" x14ac:dyDescent="0.25">
      <c r="A12" s="278">
        <v>4</v>
      </c>
      <c r="B12" s="279" t="s">
        <v>39</v>
      </c>
    </row>
    <row r="13" spans="1:5" ht="42" x14ac:dyDescent="0.25">
      <c r="A13" s="278">
        <v>5</v>
      </c>
      <c r="B13" s="280" t="s">
        <v>40</v>
      </c>
    </row>
    <row r="14" spans="1:5" ht="28" x14ac:dyDescent="0.25">
      <c r="A14" s="278">
        <v>6</v>
      </c>
      <c r="B14" s="280" t="s">
        <v>41</v>
      </c>
    </row>
    <row r="15" spans="1:5" x14ac:dyDescent="0.25">
      <c r="A15" s="281">
        <v>7</v>
      </c>
      <c r="B15" s="282" t="s">
        <v>42</v>
      </c>
    </row>
    <row r="16" spans="1:5" ht="28" x14ac:dyDescent="0.25">
      <c r="A16" s="278">
        <v>8</v>
      </c>
      <c r="B16" s="282" t="s">
        <v>43</v>
      </c>
    </row>
    <row r="17" spans="1:2" x14ac:dyDescent="0.25">
      <c r="A17" s="281">
        <v>9</v>
      </c>
      <c r="B17" s="282" t="s">
        <v>44</v>
      </c>
    </row>
    <row r="18" spans="1:2" ht="42.5" thickBot="1" x14ac:dyDescent="0.3">
      <c r="A18" s="283">
        <v>10</v>
      </c>
      <c r="B18" s="284" t="s">
        <v>45</v>
      </c>
    </row>
    <row r="19" spans="1:2" s="253" customFormat="1" x14ac:dyDescent="0.3">
      <c r="A19" s="263"/>
      <c r="B19" s="264"/>
    </row>
    <row r="20" spans="1:2" s="253" customFormat="1" x14ac:dyDescent="0.3">
      <c r="A20" s="263"/>
      <c r="B20" s="265"/>
    </row>
    <row r="21" spans="1:2" s="253" customFormat="1" x14ac:dyDescent="0.3">
      <c r="A21" s="263"/>
      <c r="B21" s="265"/>
    </row>
    <row r="22" spans="1:2" s="253" customFormat="1" x14ac:dyDescent="0.3">
      <c r="A22" s="263"/>
      <c r="B22" s="265"/>
    </row>
    <row r="23" spans="1:2" s="253" customFormat="1" x14ac:dyDescent="0.3">
      <c r="A23" s="263"/>
      <c r="B23" s="265"/>
    </row>
    <row r="24" spans="1:2" s="253" customFormat="1" x14ac:dyDescent="0.3">
      <c r="A24" s="263"/>
      <c r="B24" s="265"/>
    </row>
    <row r="25" spans="1:2" s="253" customFormat="1" x14ac:dyDescent="0.3">
      <c r="A25" s="263"/>
      <c r="B25" s="265"/>
    </row>
    <row r="26" spans="1:2" s="253" customFormat="1" x14ac:dyDescent="0.3">
      <c r="A26" s="263"/>
      <c r="B26" s="265"/>
    </row>
    <row r="27" spans="1:2" s="253" customFormat="1" x14ac:dyDescent="0.3">
      <c r="A27" s="263"/>
      <c r="B27" s="265"/>
    </row>
    <row r="28" spans="1:2" s="253" customFormat="1" x14ac:dyDescent="0.3">
      <c r="A28" s="263"/>
      <c r="B28" s="265"/>
    </row>
    <row r="29" spans="1:2" s="253" customFormat="1" x14ac:dyDescent="0.3">
      <c r="A29" s="263"/>
      <c r="B29" s="265"/>
    </row>
    <row r="30" spans="1:2" s="253" customFormat="1" x14ac:dyDescent="0.3">
      <c r="A30" s="263"/>
      <c r="B30" s="265"/>
    </row>
    <row r="31" spans="1:2" s="253" customFormat="1" x14ac:dyDescent="0.3">
      <c r="A31" s="263"/>
      <c r="B31" s="265"/>
    </row>
    <row r="32" spans="1:2" s="253" customFormat="1" x14ac:dyDescent="0.3">
      <c r="A32" s="263"/>
      <c r="B32" s="265"/>
    </row>
    <row r="33" spans="1:2" s="253" customFormat="1" x14ac:dyDescent="0.3">
      <c r="A33" s="263"/>
      <c r="B33" s="265"/>
    </row>
    <row r="34" spans="1:2" s="253" customFormat="1" x14ac:dyDescent="0.3">
      <c r="A34" s="263"/>
      <c r="B34" s="265"/>
    </row>
    <row r="35" spans="1:2" s="253" customFormat="1" x14ac:dyDescent="0.3">
      <c r="A35" s="263"/>
      <c r="B35" s="265"/>
    </row>
    <row r="36" spans="1:2" s="253" customFormat="1" x14ac:dyDescent="0.3">
      <c r="A36" s="263"/>
      <c r="B36" s="265"/>
    </row>
    <row r="37" spans="1:2" s="253" customFormat="1" x14ac:dyDescent="0.3">
      <c r="A37" s="263"/>
      <c r="B37" s="265"/>
    </row>
    <row r="38" spans="1:2" s="253" customFormat="1" x14ac:dyDescent="0.3">
      <c r="A38" s="263"/>
      <c r="B38" s="265"/>
    </row>
    <row r="39" spans="1:2" s="253" customFormat="1" x14ac:dyDescent="0.3">
      <c r="A39" s="263"/>
      <c r="B39" s="265"/>
    </row>
    <row r="40" spans="1:2" s="253" customFormat="1" x14ac:dyDescent="0.3">
      <c r="A40" s="263"/>
      <c r="B40" s="265"/>
    </row>
    <row r="41" spans="1:2" s="253" customFormat="1" x14ac:dyDescent="0.3">
      <c r="A41" s="263"/>
      <c r="B41" s="265"/>
    </row>
    <row r="42" spans="1:2" s="253" customFormat="1" x14ac:dyDescent="0.3">
      <c r="A42" s="263"/>
      <c r="B42" s="265"/>
    </row>
    <row r="43" spans="1:2" s="253" customFormat="1" x14ac:dyDescent="0.3">
      <c r="A43" s="263"/>
      <c r="B43" s="265"/>
    </row>
    <row r="44" spans="1:2" s="253" customFormat="1" x14ac:dyDescent="0.3">
      <c r="A44" s="263"/>
      <c r="B44" s="265"/>
    </row>
    <row r="45" spans="1:2" s="253" customFormat="1" x14ac:dyDescent="0.3">
      <c r="A45" s="263"/>
      <c r="B45" s="265"/>
    </row>
    <row r="46" spans="1:2" s="253" customFormat="1" x14ac:dyDescent="0.3">
      <c r="A46" s="263"/>
      <c r="B46" s="265"/>
    </row>
    <row r="47" spans="1:2" s="253" customFormat="1" x14ac:dyDescent="0.3">
      <c r="A47" s="263"/>
      <c r="B47" s="265"/>
    </row>
    <row r="48" spans="1:2" s="253" customFormat="1" x14ac:dyDescent="0.3">
      <c r="A48" s="263"/>
      <c r="B48" s="265"/>
    </row>
    <row r="49" spans="1:2" s="253" customFormat="1" x14ac:dyDescent="0.3">
      <c r="A49" s="263"/>
      <c r="B49" s="265"/>
    </row>
    <row r="50" spans="1:2" s="253" customFormat="1" x14ac:dyDescent="0.3">
      <c r="A50" s="263"/>
      <c r="B50" s="265"/>
    </row>
    <row r="51" spans="1:2" s="253" customFormat="1" x14ac:dyDescent="0.3">
      <c r="A51" s="263"/>
      <c r="B51" s="265"/>
    </row>
    <row r="52" spans="1:2" s="253" customFormat="1" x14ac:dyDescent="0.3">
      <c r="A52" s="263"/>
      <c r="B52" s="265"/>
    </row>
    <row r="53" spans="1:2" s="253" customFormat="1" x14ac:dyDescent="0.3">
      <c r="A53" s="263"/>
      <c r="B53" s="265"/>
    </row>
    <row r="54" spans="1:2" s="253" customFormat="1" x14ac:dyDescent="0.3">
      <c r="A54" s="263"/>
      <c r="B54" s="265"/>
    </row>
    <row r="55" spans="1:2" s="253" customFormat="1" x14ac:dyDescent="0.3">
      <c r="A55" s="263"/>
      <c r="B55" s="265"/>
    </row>
    <row r="56" spans="1:2" s="253" customFormat="1" x14ac:dyDescent="0.3">
      <c r="A56" s="263"/>
      <c r="B56" s="265"/>
    </row>
    <row r="57" spans="1:2" s="253" customFormat="1" x14ac:dyDescent="0.3">
      <c r="A57" s="263"/>
      <c r="B57" s="265"/>
    </row>
    <row r="58" spans="1:2" s="253" customFormat="1" x14ac:dyDescent="0.3">
      <c r="A58" s="263"/>
      <c r="B58" s="265"/>
    </row>
    <row r="59" spans="1:2" s="253" customFormat="1" x14ac:dyDescent="0.3">
      <c r="A59" s="263"/>
      <c r="B59" s="265"/>
    </row>
    <row r="60" spans="1:2" s="253" customFormat="1" x14ac:dyDescent="0.3">
      <c r="A60" s="263"/>
      <c r="B60" s="265"/>
    </row>
    <row r="61" spans="1:2" s="253" customFormat="1" x14ac:dyDescent="0.3">
      <c r="A61" s="263"/>
      <c r="B61" s="265"/>
    </row>
    <row r="62" spans="1:2" s="253" customFormat="1" x14ac:dyDescent="0.3">
      <c r="A62" s="263"/>
      <c r="B62" s="265"/>
    </row>
    <row r="63" spans="1:2" s="253" customFormat="1" x14ac:dyDescent="0.3">
      <c r="A63" s="263"/>
      <c r="B63" s="265"/>
    </row>
    <row r="64" spans="1:2" s="253" customFormat="1" x14ac:dyDescent="0.3">
      <c r="A64" s="263"/>
      <c r="B64" s="265"/>
    </row>
    <row r="65" spans="1:2" s="253" customFormat="1" x14ac:dyDescent="0.3">
      <c r="A65" s="263"/>
      <c r="B65" s="265"/>
    </row>
    <row r="66" spans="1:2" s="253" customFormat="1" x14ac:dyDescent="0.3">
      <c r="A66" s="263"/>
      <c r="B66" s="265"/>
    </row>
    <row r="67" spans="1:2" s="253" customFormat="1" x14ac:dyDescent="0.3">
      <c r="A67" s="263"/>
      <c r="B67" s="265"/>
    </row>
    <row r="68" spans="1:2" s="253" customFormat="1" x14ac:dyDescent="0.3">
      <c r="A68" s="263"/>
      <c r="B68" s="265"/>
    </row>
    <row r="69" spans="1:2" s="253" customFormat="1" x14ac:dyDescent="0.3">
      <c r="A69" s="263"/>
      <c r="B69" s="265"/>
    </row>
    <row r="70" spans="1:2" s="253" customFormat="1" x14ac:dyDescent="0.3">
      <c r="A70" s="263"/>
      <c r="B70" s="265"/>
    </row>
    <row r="71" spans="1:2" s="253" customFormat="1" x14ac:dyDescent="0.3">
      <c r="A71" s="263"/>
      <c r="B71" s="265"/>
    </row>
    <row r="72" spans="1:2" s="253" customFormat="1" x14ac:dyDescent="0.3">
      <c r="A72" s="263"/>
      <c r="B72" s="265"/>
    </row>
    <row r="73" spans="1:2" s="253" customFormat="1" x14ac:dyDescent="0.3">
      <c r="A73" s="263"/>
      <c r="B73" s="265"/>
    </row>
    <row r="74" spans="1:2" s="253" customFormat="1" x14ac:dyDescent="0.3">
      <c r="A74" s="263"/>
      <c r="B74" s="265"/>
    </row>
    <row r="75" spans="1:2" s="253" customFormat="1" x14ac:dyDescent="0.3">
      <c r="A75" s="263"/>
      <c r="B75" s="265"/>
    </row>
    <row r="76" spans="1:2" s="253" customFormat="1" x14ac:dyDescent="0.3">
      <c r="A76" s="263"/>
      <c r="B76" s="265"/>
    </row>
    <row r="77" spans="1:2" s="253" customFormat="1" x14ac:dyDescent="0.3">
      <c r="A77" s="263"/>
      <c r="B77" s="265"/>
    </row>
    <row r="78" spans="1:2" s="253" customFormat="1" x14ac:dyDescent="0.3">
      <c r="A78" s="263"/>
      <c r="B78" s="265"/>
    </row>
    <row r="79" spans="1:2" s="253" customFormat="1" x14ac:dyDescent="0.3">
      <c r="A79" s="263"/>
      <c r="B79" s="265"/>
    </row>
    <row r="80" spans="1:2" s="253" customFormat="1" x14ac:dyDescent="0.3">
      <c r="A80" s="263"/>
      <c r="B80" s="265"/>
    </row>
    <row r="81" spans="1:2" s="253" customFormat="1" x14ac:dyDescent="0.3">
      <c r="A81" s="263"/>
      <c r="B81" s="265"/>
    </row>
    <row r="82" spans="1:2" s="253" customFormat="1" x14ac:dyDescent="0.3">
      <c r="A82" s="263"/>
      <c r="B82" s="265"/>
    </row>
    <row r="83" spans="1:2" s="253" customFormat="1" x14ac:dyDescent="0.3">
      <c r="A83" s="263"/>
      <c r="B83" s="265"/>
    </row>
    <row r="84" spans="1:2" s="253" customFormat="1" x14ac:dyDescent="0.3">
      <c r="A84" s="263"/>
      <c r="B84" s="265"/>
    </row>
    <row r="85" spans="1:2" s="253" customFormat="1" x14ac:dyDescent="0.3">
      <c r="A85" s="263"/>
      <c r="B85" s="265"/>
    </row>
    <row r="86" spans="1:2" s="253" customFormat="1" x14ac:dyDescent="0.3">
      <c r="A86" s="263"/>
      <c r="B86" s="265"/>
    </row>
    <row r="87" spans="1:2" s="253" customFormat="1" x14ac:dyDescent="0.3">
      <c r="A87" s="263"/>
      <c r="B87" s="265"/>
    </row>
    <row r="88" spans="1:2" s="253" customFormat="1" x14ac:dyDescent="0.3">
      <c r="A88" s="263"/>
      <c r="B88" s="265"/>
    </row>
    <row r="89" spans="1:2" s="253" customFormat="1" x14ac:dyDescent="0.3">
      <c r="A89" s="263"/>
      <c r="B89" s="265"/>
    </row>
    <row r="90" spans="1:2" s="253" customFormat="1" x14ac:dyDescent="0.3">
      <c r="A90" s="263"/>
      <c r="B90" s="265"/>
    </row>
    <row r="91" spans="1:2" s="253" customFormat="1" x14ac:dyDescent="0.3">
      <c r="A91" s="263"/>
      <c r="B91" s="265"/>
    </row>
    <row r="92" spans="1:2" s="253" customFormat="1" x14ac:dyDescent="0.3">
      <c r="A92" s="263"/>
      <c r="B92" s="265"/>
    </row>
    <row r="93" spans="1:2" s="253" customFormat="1" x14ac:dyDescent="0.3">
      <c r="A93" s="263"/>
      <c r="B93" s="265"/>
    </row>
    <row r="94" spans="1:2" s="253" customFormat="1" x14ac:dyDescent="0.3">
      <c r="A94" s="263"/>
      <c r="B94" s="265"/>
    </row>
    <row r="95" spans="1:2" s="253" customFormat="1" x14ac:dyDescent="0.3">
      <c r="A95" s="263"/>
      <c r="B95" s="265"/>
    </row>
    <row r="96" spans="1:2" s="253" customFormat="1" x14ac:dyDescent="0.3">
      <c r="A96" s="263"/>
      <c r="B96" s="265"/>
    </row>
    <row r="97" spans="1:2" s="253" customFormat="1" x14ac:dyDescent="0.3">
      <c r="A97" s="263"/>
      <c r="B97" s="265"/>
    </row>
    <row r="98" spans="1:2" s="253" customFormat="1" x14ac:dyDescent="0.3">
      <c r="A98" s="263"/>
      <c r="B98" s="265"/>
    </row>
    <row r="99" spans="1:2" s="253" customFormat="1" x14ac:dyDescent="0.3">
      <c r="A99" s="263"/>
      <c r="B99" s="265"/>
    </row>
    <row r="100" spans="1:2" s="253" customFormat="1" x14ac:dyDescent="0.3">
      <c r="A100" s="263"/>
      <c r="B100" s="265"/>
    </row>
    <row r="101" spans="1:2" s="253" customFormat="1" x14ac:dyDescent="0.3">
      <c r="A101" s="263"/>
      <c r="B101" s="265"/>
    </row>
    <row r="102" spans="1:2" s="253" customFormat="1" x14ac:dyDescent="0.3">
      <c r="A102" s="263"/>
      <c r="B102" s="265"/>
    </row>
    <row r="103" spans="1:2" s="253" customFormat="1" x14ac:dyDescent="0.3">
      <c r="A103" s="263"/>
      <c r="B103" s="265"/>
    </row>
    <row r="104" spans="1:2" s="253" customFormat="1" x14ac:dyDescent="0.3">
      <c r="A104" s="263"/>
      <c r="B104" s="265"/>
    </row>
    <row r="105" spans="1:2" s="253" customFormat="1" x14ac:dyDescent="0.3">
      <c r="A105" s="263"/>
      <c r="B105" s="265"/>
    </row>
    <row r="106" spans="1:2" s="253" customFormat="1" x14ac:dyDescent="0.3">
      <c r="A106" s="263"/>
      <c r="B106" s="265"/>
    </row>
    <row r="107" spans="1:2" s="253" customFormat="1" x14ac:dyDescent="0.3">
      <c r="A107" s="263"/>
      <c r="B107" s="265"/>
    </row>
    <row r="108" spans="1:2" s="253" customFormat="1" x14ac:dyDescent="0.3">
      <c r="A108" s="263"/>
      <c r="B108" s="265"/>
    </row>
    <row r="109" spans="1:2" s="253" customFormat="1" x14ac:dyDescent="0.3">
      <c r="A109" s="263"/>
      <c r="B109" s="265"/>
    </row>
    <row r="110" spans="1:2" s="253" customFormat="1" x14ac:dyDescent="0.3">
      <c r="A110" s="263"/>
      <c r="B110" s="265"/>
    </row>
    <row r="111" spans="1:2" s="253" customFormat="1" x14ac:dyDescent="0.3">
      <c r="A111" s="263"/>
      <c r="B111" s="265"/>
    </row>
    <row r="112" spans="1:2" s="253" customFormat="1" x14ac:dyDescent="0.3">
      <c r="A112" s="263"/>
      <c r="B112" s="265"/>
    </row>
    <row r="113" spans="1:2" s="253" customFormat="1" x14ac:dyDescent="0.3">
      <c r="A113" s="263"/>
      <c r="B113" s="265"/>
    </row>
    <row r="114" spans="1:2" s="253" customFormat="1" x14ac:dyDescent="0.3">
      <c r="A114" s="263"/>
      <c r="B114" s="265"/>
    </row>
    <row r="115" spans="1:2" s="253" customFormat="1" x14ac:dyDescent="0.3">
      <c r="A115" s="263"/>
      <c r="B115" s="265"/>
    </row>
    <row r="116" spans="1:2" s="253" customFormat="1" x14ac:dyDescent="0.3">
      <c r="A116" s="263"/>
      <c r="B116" s="265"/>
    </row>
    <row r="117" spans="1:2" s="253" customFormat="1" x14ac:dyDescent="0.3">
      <c r="A117" s="263"/>
      <c r="B117" s="265"/>
    </row>
    <row r="118" spans="1:2" s="253" customFormat="1" x14ac:dyDescent="0.3">
      <c r="A118" s="263"/>
      <c r="B118" s="265"/>
    </row>
    <row r="119" spans="1:2" s="253" customFormat="1" x14ac:dyDescent="0.3">
      <c r="A119" s="263"/>
      <c r="B119" s="265"/>
    </row>
    <row r="120" spans="1:2" s="253" customFormat="1" x14ac:dyDescent="0.3">
      <c r="A120" s="263"/>
      <c r="B120" s="265"/>
    </row>
    <row r="121" spans="1:2" s="253" customFormat="1" x14ac:dyDescent="0.3">
      <c r="A121" s="263"/>
      <c r="B121" s="265"/>
    </row>
    <row r="122" spans="1:2" s="253" customFormat="1" x14ac:dyDescent="0.3">
      <c r="A122" s="263"/>
      <c r="B122" s="265"/>
    </row>
    <row r="123" spans="1:2" s="253" customFormat="1" x14ac:dyDescent="0.3">
      <c r="A123" s="263"/>
      <c r="B123" s="265"/>
    </row>
    <row r="124" spans="1:2" s="253" customFormat="1" x14ac:dyDescent="0.3">
      <c r="A124" s="263"/>
      <c r="B124" s="265"/>
    </row>
    <row r="125" spans="1:2" s="253" customFormat="1" x14ac:dyDescent="0.3">
      <c r="A125" s="263"/>
      <c r="B125" s="265"/>
    </row>
    <row r="126" spans="1:2" s="253" customFormat="1" x14ac:dyDescent="0.3">
      <c r="A126" s="263"/>
      <c r="B126" s="265"/>
    </row>
    <row r="127" spans="1:2" s="253" customFormat="1" x14ac:dyDescent="0.3">
      <c r="A127" s="263"/>
      <c r="B127" s="265"/>
    </row>
    <row r="128" spans="1:2" s="253" customFormat="1" x14ac:dyDescent="0.3">
      <c r="A128" s="263"/>
      <c r="B128" s="265"/>
    </row>
    <row r="129" spans="1:2" s="253" customFormat="1" x14ac:dyDescent="0.3">
      <c r="A129" s="263"/>
      <c r="B129" s="265"/>
    </row>
    <row r="130" spans="1:2" s="253" customFormat="1" x14ac:dyDescent="0.3">
      <c r="A130" s="263"/>
      <c r="B130" s="265"/>
    </row>
    <row r="131" spans="1:2" s="253" customFormat="1" x14ac:dyDescent="0.3">
      <c r="A131" s="263"/>
      <c r="B131" s="265"/>
    </row>
    <row r="132" spans="1:2" s="253" customFormat="1" x14ac:dyDescent="0.3">
      <c r="A132" s="263"/>
      <c r="B132" s="265"/>
    </row>
    <row r="133" spans="1:2" s="253" customFormat="1" x14ac:dyDescent="0.3">
      <c r="A133" s="263"/>
      <c r="B133" s="265"/>
    </row>
    <row r="134" spans="1:2" s="253" customFormat="1" x14ac:dyDescent="0.3">
      <c r="A134" s="263"/>
      <c r="B134" s="265"/>
    </row>
    <row r="135" spans="1:2" s="253" customFormat="1" x14ac:dyDescent="0.3">
      <c r="A135" s="263"/>
      <c r="B135" s="265"/>
    </row>
    <row r="136" spans="1:2" s="253" customFormat="1" x14ac:dyDescent="0.3">
      <c r="A136" s="263"/>
      <c r="B136" s="265"/>
    </row>
    <row r="137" spans="1:2" s="253" customFormat="1" x14ac:dyDescent="0.3">
      <c r="A137" s="263"/>
      <c r="B137" s="265"/>
    </row>
    <row r="138" spans="1:2" s="253" customFormat="1" x14ac:dyDescent="0.3">
      <c r="A138" s="263"/>
      <c r="B138" s="265"/>
    </row>
    <row r="139" spans="1:2" s="253" customFormat="1" x14ac:dyDescent="0.3">
      <c r="A139" s="263"/>
      <c r="B139" s="265"/>
    </row>
  </sheetData>
  <sheetProtection password="C7FE" sheet="1"/>
  <mergeCells count="6">
    <mergeCell ref="A8:B8"/>
    <mergeCell ref="A1:B1"/>
    <mergeCell ref="A2:B2"/>
    <mergeCell ref="A3:B3"/>
    <mergeCell ref="A4:B4"/>
    <mergeCell ref="A5:B5"/>
  </mergeCells>
  <hyperlinks>
    <hyperlink ref="A2:B2" location="Index!A1" display="Click here to go back to &quot;Worksheets Index&quot;" xr:uid="{41ABCC7A-E2F5-4D26-9B4C-F8A316231B2D}"/>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7C86E-B77B-4A30-986A-B421552F0C17}">
  <dimension ref="A1:E16"/>
  <sheetViews>
    <sheetView showGridLines="0" zoomScale="90" zoomScaleNormal="90" workbookViewId="0">
      <selection activeCell="A2" sqref="A2:E2"/>
    </sheetView>
  </sheetViews>
  <sheetFormatPr defaultColWidth="27" defaultRowHeight="12.5" x14ac:dyDescent="0.25"/>
  <cols>
    <col min="1" max="1" width="5.1796875" style="267" bestFit="1" customWidth="1"/>
    <col min="2" max="2" width="9.81640625" style="267" customWidth="1"/>
    <col min="3" max="3" width="17.453125" style="267" customWidth="1"/>
    <col min="4" max="4" width="18.7265625" style="267" customWidth="1"/>
    <col min="5" max="5" width="94.7265625" style="274" customWidth="1"/>
    <col min="6" max="6" width="75.453125" style="267" customWidth="1"/>
    <col min="7" max="16384" width="27" style="267"/>
  </cols>
  <sheetData>
    <row r="1" spans="1:5" ht="18" x14ac:dyDescent="0.25">
      <c r="A1" s="428" t="str">
        <f>Index!A1</f>
        <v>NICKEL CADMIUM BATTERIES DISTRIBUTION NATIONAL CONTRACT</v>
      </c>
      <c r="B1" s="428"/>
      <c r="C1" s="428"/>
      <c r="D1" s="428"/>
      <c r="E1" s="428"/>
    </row>
    <row r="2" spans="1:5" ht="13" x14ac:dyDescent="0.25">
      <c r="A2" s="429" t="s">
        <v>33</v>
      </c>
      <c r="B2" s="429"/>
      <c r="C2" s="429"/>
      <c r="D2" s="429"/>
      <c r="E2" s="429"/>
    </row>
    <row r="3" spans="1:5" ht="15" customHeight="1" x14ac:dyDescent="0.25">
      <c r="A3" s="430" t="s">
        <v>46</v>
      </c>
      <c r="B3" s="430"/>
      <c r="C3" s="430"/>
      <c r="D3" s="430"/>
      <c r="E3" s="431"/>
    </row>
    <row r="4" spans="1:5" ht="29.25" customHeight="1" x14ac:dyDescent="0.25">
      <c r="A4" s="268">
        <v>1</v>
      </c>
      <c r="B4" s="425" t="s">
        <v>47</v>
      </c>
      <c r="C4" s="426"/>
      <c r="D4" s="426"/>
      <c r="E4" s="427"/>
    </row>
    <row r="5" spans="1:5" x14ac:dyDescent="0.25">
      <c r="A5" s="268">
        <v>2</v>
      </c>
      <c r="B5" s="424" t="s">
        <v>48</v>
      </c>
      <c r="C5" s="424"/>
      <c r="D5" s="424"/>
      <c r="E5" s="424"/>
    </row>
    <row r="6" spans="1:5" x14ac:dyDescent="0.25">
      <c r="A6" s="268">
        <v>3</v>
      </c>
      <c r="B6" s="424" t="s">
        <v>49</v>
      </c>
      <c r="C6" s="424"/>
      <c r="D6" s="424"/>
      <c r="E6" s="424"/>
    </row>
    <row r="7" spans="1:5" x14ac:dyDescent="0.25">
      <c r="A7" s="268">
        <v>4</v>
      </c>
      <c r="B7" s="424" t="s">
        <v>50</v>
      </c>
      <c r="C7" s="424"/>
      <c r="D7" s="424"/>
      <c r="E7" s="424"/>
    </row>
    <row r="8" spans="1:5" x14ac:dyDescent="0.25">
      <c r="A8" s="268">
        <v>5</v>
      </c>
      <c r="B8" s="424" t="s">
        <v>51</v>
      </c>
      <c r="C8" s="424"/>
      <c r="D8" s="424"/>
      <c r="E8" s="424"/>
    </row>
    <row r="9" spans="1:5" x14ac:dyDescent="0.25">
      <c r="A9" s="268">
        <v>6</v>
      </c>
      <c r="B9" s="424" t="s">
        <v>52</v>
      </c>
      <c r="C9" s="424"/>
      <c r="D9" s="424"/>
      <c r="E9" s="424"/>
    </row>
    <row r="10" spans="1:5" ht="37.15" customHeight="1" x14ac:dyDescent="0.25">
      <c r="A10" s="268">
        <v>7</v>
      </c>
      <c r="B10" s="424" t="s">
        <v>53</v>
      </c>
      <c r="C10" s="424"/>
      <c r="D10" s="424"/>
      <c r="E10" s="424"/>
    </row>
    <row r="11" spans="1:5" ht="27" customHeight="1" x14ac:dyDescent="0.25">
      <c r="A11" s="268">
        <v>8</v>
      </c>
      <c r="B11" s="424" t="s">
        <v>54</v>
      </c>
      <c r="C11" s="424"/>
      <c r="D11" s="424"/>
      <c r="E11" s="424"/>
    </row>
    <row r="12" spans="1:5" ht="27" customHeight="1" x14ac:dyDescent="0.25">
      <c r="A12" s="268">
        <v>9</v>
      </c>
      <c r="B12" s="424" t="s">
        <v>55</v>
      </c>
      <c r="C12" s="424"/>
      <c r="D12" s="424"/>
      <c r="E12" s="424"/>
    </row>
    <row r="13" spans="1:5" ht="26.25" customHeight="1" thickBot="1" x14ac:dyDescent="0.3">
      <c r="A13" s="268">
        <v>10</v>
      </c>
      <c r="B13" s="425" t="s">
        <v>56</v>
      </c>
      <c r="C13" s="426"/>
      <c r="D13" s="426"/>
      <c r="E13" s="427"/>
    </row>
    <row r="14" spans="1:5" ht="35" thickBot="1" x14ac:dyDescent="0.3">
      <c r="A14" s="200" t="s">
        <v>57</v>
      </c>
      <c r="B14" s="200" t="s">
        <v>58</v>
      </c>
      <c r="C14" s="200" t="s">
        <v>59</v>
      </c>
      <c r="D14" s="200" t="s">
        <v>60</v>
      </c>
      <c r="E14" s="200" t="s">
        <v>61</v>
      </c>
    </row>
    <row r="15" spans="1:5" ht="46" x14ac:dyDescent="0.25">
      <c r="A15" s="201">
        <v>1</v>
      </c>
      <c r="B15" s="202" t="s">
        <v>62</v>
      </c>
      <c r="C15" s="211" t="s">
        <v>63</v>
      </c>
      <c r="D15" s="269" t="s">
        <v>64</v>
      </c>
      <c r="E15" s="270" t="s">
        <v>65</v>
      </c>
    </row>
    <row r="16" spans="1:5" ht="46.5" thickBot="1" x14ac:dyDescent="0.3">
      <c r="A16" s="271">
        <v>2</v>
      </c>
      <c r="B16" s="208" t="s">
        <v>62</v>
      </c>
      <c r="C16" s="212" t="s">
        <v>63</v>
      </c>
      <c r="D16" s="272" t="s">
        <v>66</v>
      </c>
      <c r="E16" s="273" t="s">
        <v>67</v>
      </c>
    </row>
  </sheetData>
  <sheetProtection password="C7FE" sheet="1"/>
  <mergeCells count="13">
    <mergeCell ref="A1:E1"/>
    <mergeCell ref="A2:E2"/>
    <mergeCell ref="A3:E3"/>
    <mergeCell ref="B4:E4"/>
    <mergeCell ref="B5:E5"/>
    <mergeCell ref="B6:E6"/>
    <mergeCell ref="B13:E13"/>
    <mergeCell ref="B11:E11"/>
    <mergeCell ref="B12:E12"/>
    <mergeCell ref="B7:E7"/>
    <mergeCell ref="B8:E8"/>
    <mergeCell ref="B9:E9"/>
    <mergeCell ref="B10:E10"/>
  </mergeCells>
  <hyperlinks>
    <hyperlink ref="A2:E2" location="Index!A1" display="Click here to go back to &quot;Worksheets Index&quot;" xr:uid="{DA20F819-CC8A-4B40-9959-BF88D52CD25B}"/>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44246-8A66-446F-8F5E-53E4938F8277}">
  <dimension ref="A1:H8"/>
  <sheetViews>
    <sheetView zoomScale="90" zoomScaleNormal="90" workbookViewId="0">
      <selection activeCell="E2" sqref="E1:H65536"/>
    </sheetView>
  </sheetViews>
  <sheetFormatPr defaultColWidth="64.26953125" defaultRowHeight="12.5" x14ac:dyDescent="0.25"/>
  <cols>
    <col min="1" max="1" width="2" bestFit="1" customWidth="1"/>
    <col min="2" max="2" width="53.26953125" customWidth="1"/>
    <col min="3" max="3" width="11.81640625" bestFit="1" customWidth="1"/>
    <col min="4" max="4" width="59.1796875" customWidth="1"/>
    <col min="5" max="5" width="11.81640625" hidden="1" customWidth="1"/>
    <col min="6" max="6" width="29.7265625" hidden="1" customWidth="1"/>
    <col min="7" max="7" width="11.81640625" hidden="1" customWidth="1"/>
    <col min="8" max="8" width="26.54296875" hidden="1" customWidth="1"/>
  </cols>
  <sheetData>
    <row r="1" spans="1:8" s="373" customFormat="1" ht="18" x14ac:dyDescent="0.4">
      <c r="A1" s="433" t="s">
        <v>68</v>
      </c>
      <c r="B1" s="433"/>
      <c r="C1" s="433"/>
      <c r="D1" s="433"/>
      <c r="E1" s="433"/>
      <c r="F1" s="433"/>
    </row>
    <row r="2" spans="1:8" s="373" customFormat="1" ht="18" x14ac:dyDescent="0.4">
      <c r="A2" s="374" t="s">
        <v>69</v>
      </c>
      <c r="B2" s="372"/>
      <c r="C2" s="372"/>
      <c r="D2" s="372"/>
    </row>
    <row r="3" spans="1:8" ht="13.15" customHeight="1" x14ac:dyDescent="0.25">
      <c r="A3" s="434" t="s">
        <v>5</v>
      </c>
      <c r="B3" s="435" t="s">
        <v>70</v>
      </c>
      <c r="C3" s="435" t="s">
        <v>71</v>
      </c>
      <c r="D3" s="435" t="s">
        <v>72</v>
      </c>
      <c r="E3" s="432" t="s">
        <v>73</v>
      </c>
      <c r="F3" s="432"/>
      <c r="G3" s="432" t="s">
        <v>74</v>
      </c>
      <c r="H3" s="432"/>
    </row>
    <row r="4" spans="1:8" ht="13" x14ac:dyDescent="0.25">
      <c r="A4" s="434"/>
      <c r="B4" s="435"/>
      <c r="C4" s="435"/>
      <c r="D4" s="435"/>
      <c r="E4" s="375" t="s">
        <v>75</v>
      </c>
      <c r="F4" s="375" t="s">
        <v>76</v>
      </c>
      <c r="G4" s="375" t="s">
        <v>75</v>
      </c>
      <c r="H4" s="375" t="s">
        <v>76</v>
      </c>
    </row>
    <row r="5" spans="1:8" ht="69" x14ac:dyDescent="0.25">
      <c r="A5" s="288">
        <v>1</v>
      </c>
      <c r="B5" s="376" t="s">
        <v>77</v>
      </c>
      <c r="C5" s="379" t="s">
        <v>78</v>
      </c>
      <c r="D5" s="377"/>
      <c r="E5" s="379" t="s">
        <v>78</v>
      </c>
      <c r="F5" s="378"/>
      <c r="G5" s="379" t="s">
        <v>78</v>
      </c>
      <c r="H5" s="378"/>
    </row>
    <row r="6" spans="1:8" ht="36" customHeight="1" x14ac:dyDescent="0.25">
      <c r="A6" s="288">
        <v>2</v>
      </c>
      <c r="B6" s="376" t="s">
        <v>79</v>
      </c>
      <c r="C6" s="379" t="s">
        <v>78</v>
      </c>
      <c r="D6" s="377"/>
      <c r="E6" s="379" t="s">
        <v>78</v>
      </c>
      <c r="F6" s="378"/>
      <c r="G6" s="379" t="s">
        <v>78</v>
      </c>
      <c r="H6" s="378"/>
    </row>
    <row r="7" spans="1:8" ht="23" x14ac:dyDescent="0.25">
      <c r="A7" s="288">
        <v>3</v>
      </c>
      <c r="B7" s="376" t="s">
        <v>80</v>
      </c>
      <c r="C7" s="379" t="s">
        <v>78</v>
      </c>
      <c r="D7" s="377"/>
      <c r="E7" s="379" t="s">
        <v>78</v>
      </c>
      <c r="F7" s="378"/>
      <c r="G7" s="379" t="s">
        <v>78</v>
      </c>
      <c r="H7" s="378"/>
    </row>
    <row r="8" spans="1:8" ht="29.5" customHeight="1" x14ac:dyDescent="0.25">
      <c r="A8" s="288">
        <v>4</v>
      </c>
      <c r="B8" s="376" t="s">
        <v>81</v>
      </c>
      <c r="C8" s="379" t="s">
        <v>78</v>
      </c>
      <c r="D8" s="377"/>
      <c r="E8" s="379" t="s">
        <v>78</v>
      </c>
      <c r="F8" s="378"/>
      <c r="G8" s="379" t="s">
        <v>78</v>
      </c>
      <c r="H8" s="378"/>
    </row>
  </sheetData>
  <sheetProtection password="C7FE" sheet="1" objects="1" scenarios="1"/>
  <mergeCells count="7">
    <mergeCell ref="G3:H3"/>
    <mergeCell ref="A1:F1"/>
    <mergeCell ref="A3:A4"/>
    <mergeCell ref="B3:B4"/>
    <mergeCell ref="C3:C4"/>
    <mergeCell ref="D3:D4"/>
    <mergeCell ref="E3:F3"/>
  </mergeCells>
  <conditionalFormatting sqref="C5:C8 E5:E8 G5:G8">
    <cfRule type="cellIs" dxfId="4" priority="6" stopIfTrue="1" operator="equal">
      <formula>"Yes"</formula>
    </cfRule>
    <cfRule type="cellIs" dxfId="3" priority="7" stopIfTrue="1" operator="equal">
      <formula>"No"</formula>
    </cfRule>
  </conditionalFormatting>
  <conditionalFormatting sqref="C5:C8">
    <cfRule type="cellIs" dxfId="2" priority="5" stopIfTrue="1" operator="equal">
      <formula>"Yes"</formula>
    </cfRule>
  </conditionalFormatting>
  <conditionalFormatting sqref="E5:E8">
    <cfRule type="cellIs" dxfId="1" priority="2" stopIfTrue="1" operator="equal">
      <formula>"Yes"</formula>
    </cfRule>
  </conditionalFormatting>
  <conditionalFormatting sqref="G5:G8">
    <cfRule type="cellIs" dxfId="0" priority="1" stopIfTrue="1" operator="equal">
      <formula>"Yes"</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804D2-D9F3-4C36-BFB2-3CDD98287573}">
  <dimension ref="A1:D50"/>
  <sheetViews>
    <sheetView showGridLines="0" zoomScale="90" zoomScaleNormal="90" workbookViewId="0">
      <pane xSplit="1" ySplit="1" topLeftCell="B22" activePane="bottomRight" state="frozen"/>
      <selection pane="topRight" activeCell="B1" sqref="B1"/>
      <selection pane="bottomLeft" activeCell="A2" sqref="A2"/>
      <selection pane="bottomRight" activeCell="C50" sqref="C50"/>
    </sheetView>
  </sheetViews>
  <sheetFormatPr defaultRowHeight="13" x14ac:dyDescent="0.3"/>
  <cols>
    <col min="1" max="1" width="3" style="344" bestFit="1" customWidth="1"/>
    <col min="2" max="2" width="103.26953125" style="37" customWidth="1"/>
    <col min="3" max="3" width="72" style="1" customWidth="1"/>
    <col min="4" max="4" width="34.54296875" style="1" bestFit="1" customWidth="1"/>
  </cols>
  <sheetData>
    <row r="1" spans="1:4" s="8" customFormat="1" ht="14.5" thickBot="1" x14ac:dyDescent="0.35">
      <c r="A1" s="334"/>
      <c r="B1" s="335" t="s">
        <v>82</v>
      </c>
      <c r="C1" s="11" t="s">
        <v>83</v>
      </c>
      <c r="D1" s="11" t="s">
        <v>84</v>
      </c>
    </row>
    <row r="2" spans="1:4" ht="13.5" thickBot="1" x14ac:dyDescent="0.35">
      <c r="A2" s="336" t="s">
        <v>85</v>
      </c>
      <c r="B2" s="337" t="s">
        <v>86</v>
      </c>
      <c r="C2" s="15"/>
      <c r="D2" s="16"/>
    </row>
    <row r="3" spans="1:4" x14ac:dyDescent="0.3">
      <c r="A3" s="338">
        <v>1</v>
      </c>
      <c r="B3" s="339" t="s">
        <v>87</v>
      </c>
      <c r="C3" s="25"/>
      <c r="D3" s="12"/>
    </row>
    <row r="4" spans="1:4" x14ac:dyDescent="0.3">
      <c r="A4" s="340">
        <v>2</v>
      </c>
      <c r="B4" s="341" t="s">
        <v>88</v>
      </c>
      <c r="C4" s="26"/>
      <c r="D4" s="13"/>
    </row>
    <row r="5" spans="1:4" x14ac:dyDescent="0.3">
      <c r="A5" s="340">
        <v>3</v>
      </c>
      <c r="B5" s="341" t="s">
        <v>89</v>
      </c>
      <c r="C5" s="26"/>
      <c r="D5" s="13"/>
    </row>
    <row r="6" spans="1:4" x14ac:dyDescent="0.3">
      <c r="A6" s="340">
        <v>4</v>
      </c>
      <c r="B6" s="341" t="s">
        <v>90</v>
      </c>
      <c r="C6" s="26"/>
      <c r="D6" s="13"/>
    </row>
    <row r="7" spans="1:4" x14ac:dyDescent="0.3">
      <c r="A7" s="340">
        <v>5</v>
      </c>
      <c r="B7" s="341" t="s">
        <v>91</v>
      </c>
      <c r="C7" s="26"/>
      <c r="D7" s="13" t="s">
        <v>92</v>
      </c>
    </row>
    <row r="8" spans="1:4" ht="12.5" x14ac:dyDescent="0.25">
      <c r="A8" s="436">
        <v>6</v>
      </c>
      <c r="B8" s="341" t="s">
        <v>93</v>
      </c>
      <c r="C8" s="26"/>
      <c r="D8" s="439" t="s">
        <v>94</v>
      </c>
    </row>
    <row r="9" spans="1:4" ht="12.5" x14ac:dyDescent="0.25">
      <c r="A9" s="438"/>
      <c r="B9" s="341" t="s">
        <v>95</v>
      </c>
      <c r="C9" s="26"/>
      <c r="D9" s="440"/>
    </row>
    <row r="10" spans="1:4" ht="12.5" x14ac:dyDescent="0.25">
      <c r="A10" s="436">
        <v>7</v>
      </c>
      <c r="B10" s="341" t="s">
        <v>96</v>
      </c>
      <c r="C10" s="26"/>
      <c r="D10" s="439" t="s">
        <v>94</v>
      </c>
    </row>
    <row r="11" spans="1:4" ht="12.5" x14ac:dyDescent="0.25">
      <c r="A11" s="438"/>
      <c r="B11" s="341" t="s">
        <v>95</v>
      </c>
      <c r="C11" s="26"/>
      <c r="D11" s="440"/>
    </row>
    <row r="12" spans="1:4" ht="12.5" x14ac:dyDescent="0.25">
      <c r="A12" s="436">
        <v>8</v>
      </c>
      <c r="B12" s="341" t="s">
        <v>97</v>
      </c>
      <c r="C12" s="26"/>
      <c r="D12" s="439" t="s">
        <v>94</v>
      </c>
    </row>
    <row r="13" spans="1:4" ht="12.5" x14ac:dyDescent="0.25">
      <c r="A13" s="438"/>
      <c r="B13" s="341" t="s">
        <v>95</v>
      </c>
      <c r="C13" s="26"/>
      <c r="D13" s="440"/>
    </row>
    <row r="14" spans="1:4" x14ac:dyDescent="0.3">
      <c r="A14" s="340">
        <v>9</v>
      </c>
      <c r="B14" s="341" t="s">
        <v>98</v>
      </c>
      <c r="C14" s="26"/>
      <c r="D14" s="13" t="s">
        <v>99</v>
      </c>
    </row>
    <row r="15" spans="1:4" x14ac:dyDescent="0.3">
      <c r="A15" s="340">
        <v>10</v>
      </c>
      <c r="B15" s="341" t="s">
        <v>100</v>
      </c>
      <c r="C15" s="26"/>
      <c r="D15" s="13" t="s">
        <v>101</v>
      </c>
    </row>
    <row r="16" spans="1:4" x14ac:dyDescent="0.3">
      <c r="A16" s="340">
        <v>11</v>
      </c>
      <c r="B16" s="341" t="s">
        <v>102</v>
      </c>
      <c r="C16" s="26"/>
      <c r="D16" s="13" t="s">
        <v>103</v>
      </c>
    </row>
    <row r="17" spans="1:4" ht="12.5" x14ac:dyDescent="0.25">
      <c r="A17" s="436">
        <v>12</v>
      </c>
      <c r="B17" s="341" t="s">
        <v>104</v>
      </c>
      <c r="C17" s="26"/>
      <c r="D17" s="13"/>
    </row>
    <row r="18" spans="1:4" ht="12.5" x14ac:dyDescent="0.25">
      <c r="A18" s="437"/>
      <c r="B18" s="341" t="s">
        <v>105</v>
      </c>
      <c r="C18" s="26"/>
      <c r="D18" s="13" t="s">
        <v>106</v>
      </c>
    </row>
    <row r="19" spans="1:4" ht="12.5" x14ac:dyDescent="0.25">
      <c r="A19" s="437"/>
      <c r="B19" s="341" t="s">
        <v>107</v>
      </c>
      <c r="C19" s="26"/>
      <c r="D19" s="13"/>
    </row>
    <row r="20" spans="1:4" ht="12.5" x14ac:dyDescent="0.25">
      <c r="A20" s="437"/>
      <c r="B20" s="341" t="s">
        <v>108</v>
      </c>
      <c r="C20" s="26"/>
      <c r="D20" s="13"/>
    </row>
    <row r="21" spans="1:4" ht="12.5" x14ac:dyDescent="0.25">
      <c r="A21" s="437"/>
      <c r="B21" s="341" t="s">
        <v>109</v>
      </c>
      <c r="C21" s="26"/>
      <c r="D21" s="13"/>
    </row>
    <row r="22" spans="1:4" ht="12.5" x14ac:dyDescent="0.25">
      <c r="A22" s="438"/>
      <c r="B22" s="341" t="s">
        <v>110</v>
      </c>
      <c r="C22" s="26"/>
      <c r="D22" s="13"/>
    </row>
    <row r="23" spans="1:4" x14ac:dyDescent="0.3">
      <c r="A23" s="340">
        <v>13</v>
      </c>
      <c r="B23" s="341" t="s">
        <v>111</v>
      </c>
      <c r="C23" s="26"/>
      <c r="D23" s="13"/>
    </row>
    <row r="24" spans="1:4" x14ac:dyDescent="0.3">
      <c r="A24" s="340">
        <v>14</v>
      </c>
      <c r="B24" s="341" t="s">
        <v>112</v>
      </c>
      <c r="C24" s="26"/>
      <c r="D24" s="13"/>
    </row>
    <row r="25" spans="1:4" x14ac:dyDescent="0.3">
      <c r="A25" s="340">
        <v>15</v>
      </c>
      <c r="B25" s="341" t="s">
        <v>113</v>
      </c>
      <c r="C25" s="26"/>
      <c r="D25" s="13"/>
    </row>
    <row r="26" spans="1:4" x14ac:dyDescent="0.3">
      <c r="A26" s="340">
        <v>16</v>
      </c>
      <c r="B26" s="341" t="s">
        <v>114</v>
      </c>
      <c r="C26" s="24"/>
      <c r="D26" s="13" t="s">
        <v>115</v>
      </c>
    </row>
    <row r="27" spans="1:4" x14ac:dyDescent="0.3">
      <c r="A27" s="340">
        <v>17</v>
      </c>
      <c r="B27" s="341" t="s">
        <v>116</v>
      </c>
      <c r="C27" s="26"/>
      <c r="D27" s="13" t="s">
        <v>117</v>
      </c>
    </row>
    <row r="28" spans="1:4" ht="13.5" thickBot="1" x14ac:dyDescent="0.35">
      <c r="A28" s="342">
        <v>18</v>
      </c>
      <c r="B28" s="343" t="s">
        <v>118</v>
      </c>
      <c r="C28" s="27"/>
      <c r="D28" s="14" t="s">
        <v>119</v>
      </c>
    </row>
    <row r="29" spans="1:4" ht="13.5" thickBot="1" x14ac:dyDescent="0.35"/>
    <row r="30" spans="1:4" ht="13.5" thickBot="1" x14ac:dyDescent="0.35">
      <c r="A30" s="345" t="s">
        <v>120</v>
      </c>
      <c r="B30" s="337" t="s">
        <v>121</v>
      </c>
      <c r="C30" s="15"/>
      <c r="D30" s="16"/>
    </row>
    <row r="31" spans="1:4" x14ac:dyDescent="0.3">
      <c r="A31" s="338">
        <v>1</v>
      </c>
      <c r="B31" s="339" t="s">
        <v>87</v>
      </c>
      <c r="C31" s="25"/>
      <c r="D31" s="12"/>
    </row>
    <row r="32" spans="1:4" x14ac:dyDescent="0.3">
      <c r="A32" s="340">
        <v>2</v>
      </c>
      <c r="B32" s="341" t="s">
        <v>88</v>
      </c>
      <c r="C32" s="26"/>
      <c r="D32" s="13"/>
    </row>
    <row r="33" spans="1:4" x14ac:dyDescent="0.3">
      <c r="A33" s="340">
        <v>3</v>
      </c>
      <c r="B33" s="341" t="s">
        <v>89</v>
      </c>
      <c r="C33" s="26"/>
      <c r="D33" s="13"/>
    </row>
    <row r="34" spans="1:4" x14ac:dyDescent="0.3">
      <c r="A34" s="340">
        <v>4</v>
      </c>
      <c r="B34" s="341" t="s">
        <v>90</v>
      </c>
      <c r="C34" s="26"/>
      <c r="D34" s="13"/>
    </row>
    <row r="35" spans="1:4" x14ac:dyDescent="0.3">
      <c r="A35" s="340">
        <v>5</v>
      </c>
      <c r="B35" s="341" t="s">
        <v>91</v>
      </c>
      <c r="C35" s="26"/>
      <c r="D35" s="13" t="s">
        <v>92</v>
      </c>
    </row>
    <row r="36" spans="1:4" ht="12.5" x14ac:dyDescent="0.25">
      <c r="A36" s="436">
        <v>6</v>
      </c>
      <c r="B36" s="341" t="s">
        <v>93</v>
      </c>
      <c r="C36" s="26"/>
      <c r="D36" s="439" t="s">
        <v>94</v>
      </c>
    </row>
    <row r="37" spans="1:4" ht="12.5" x14ac:dyDescent="0.25">
      <c r="A37" s="438"/>
      <c r="B37" s="341" t="s">
        <v>95</v>
      </c>
      <c r="C37" s="26"/>
      <c r="D37" s="440"/>
    </row>
    <row r="38" spans="1:4" ht="12.5" x14ac:dyDescent="0.25">
      <c r="A38" s="436">
        <v>7</v>
      </c>
      <c r="B38" s="341" t="s">
        <v>96</v>
      </c>
      <c r="C38" s="26"/>
      <c r="D38" s="439" t="s">
        <v>94</v>
      </c>
    </row>
    <row r="39" spans="1:4" ht="12.5" x14ac:dyDescent="0.25">
      <c r="A39" s="438"/>
      <c r="B39" s="341" t="s">
        <v>95</v>
      </c>
      <c r="C39" s="26"/>
      <c r="D39" s="440"/>
    </row>
    <row r="40" spans="1:4" ht="12.5" x14ac:dyDescent="0.25">
      <c r="A40" s="436">
        <v>8</v>
      </c>
      <c r="B40" s="341" t="s">
        <v>97</v>
      </c>
      <c r="C40" s="26"/>
      <c r="D40" s="439" t="s">
        <v>94</v>
      </c>
    </row>
    <row r="41" spans="1:4" ht="12.5" x14ac:dyDescent="0.25">
      <c r="A41" s="438"/>
      <c r="B41" s="341" t="s">
        <v>95</v>
      </c>
      <c r="C41" s="26"/>
      <c r="D41" s="440"/>
    </row>
    <row r="42" spans="1:4" x14ac:dyDescent="0.3">
      <c r="A42" s="340">
        <v>9</v>
      </c>
      <c r="B42" s="341" t="s">
        <v>98</v>
      </c>
      <c r="C42" s="26"/>
      <c r="D42" s="13" t="s">
        <v>99</v>
      </c>
    </row>
    <row r="43" spans="1:4" x14ac:dyDescent="0.3">
      <c r="A43" s="340">
        <v>10</v>
      </c>
      <c r="B43" s="341" t="s">
        <v>122</v>
      </c>
      <c r="C43" s="26"/>
      <c r="D43" s="13"/>
    </row>
    <row r="44" spans="1:4" x14ac:dyDescent="0.3">
      <c r="A44" s="340">
        <v>11</v>
      </c>
      <c r="B44" s="341" t="s">
        <v>123</v>
      </c>
      <c r="C44" s="26"/>
      <c r="D44" s="13"/>
    </row>
    <row r="45" spans="1:4" x14ac:dyDescent="0.3">
      <c r="A45" s="340">
        <v>12</v>
      </c>
      <c r="B45" s="341" t="s">
        <v>124</v>
      </c>
      <c r="C45" s="26"/>
      <c r="D45" s="13"/>
    </row>
    <row r="46" spans="1:4" x14ac:dyDescent="0.3">
      <c r="A46" s="340">
        <v>13</v>
      </c>
      <c r="B46" s="341" t="s">
        <v>116</v>
      </c>
      <c r="C46" s="26"/>
      <c r="D46" s="13" t="s">
        <v>117</v>
      </c>
    </row>
    <row r="47" spans="1:4" ht="13.5" thickBot="1" x14ac:dyDescent="0.35">
      <c r="A47" s="342">
        <v>14</v>
      </c>
      <c r="B47" s="343" t="s">
        <v>118</v>
      </c>
      <c r="C47" s="27"/>
      <c r="D47" s="14" t="s">
        <v>119</v>
      </c>
    </row>
    <row r="48" spans="1:4" ht="13.5" thickBot="1" x14ac:dyDescent="0.35"/>
    <row r="49" spans="1:3" ht="14.5" thickBot="1" x14ac:dyDescent="0.35">
      <c r="A49" s="345" t="s">
        <v>125</v>
      </c>
      <c r="B49" s="348" t="s">
        <v>126</v>
      </c>
      <c r="C49" s="349" t="s">
        <v>83</v>
      </c>
    </row>
    <row r="50" spans="1:3" ht="26" thickBot="1" x14ac:dyDescent="0.35">
      <c r="A50" s="346"/>
      <c r="B50" s="347" t="s">
        <v>127</v>
      </c>
      <c r="C50" s="350" t="s">
        <v>128</v>
      </c>
    </row>
  </sheetData>
  <sheetProtection password="C7FE" sheet="1" formatCells="0" formatColumns="0" formatRows="0" insertColumns="0" insertRows="0" insertHyperlinks="0" deleteColumns="0" autoFilter="0"/>
  <mergeCells count="13">
    <mergeCell ref="D8:D9"/>
    <mergeCell ref="D10:D11"/>
    <mergeCell ref="D12:D13"/>
    <mergeCell ref="A8:A9"/>
    <mergeCell ref="A10:A11"/>
    <mergeCell ref="A12:A13"/>
    <mergeCell ref="A17:A22"/>
    <mergeCell ref="D36:D37"/>
    <mergeCell ref="D38:D39"/>
    <mergeCell ref="D40:D41"/>
    <mergeCell ref="A36:A37"/>
    <mergeCell ref="A38:A39"/>
    <mergeCell ref="A40:A41"/>
  </mergeCells>
  <phoneticPr fontId="3" type="noConversion"/>
  <hyperlinks>
    <hyperlink ref="C50" location="'10-Customer Details'!A1" display="See &quot;10-Customer Details&quot;" xr:uid="{F9DC7A62-F2B9-4E88-B162-68232CF93D24}"/>
  </hyperlinks>
  <pageMargins left="0.75" right="0.75" top="1" bottom="1" header="0.5" footer="0.5"/>
  <pageSetup paperSize="9"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60D21-E966-4FF1-B010-CC80E9805165}">
  <dimension ref="A1:N131"/>
  <sheetViews>
    <sheetView showGridLines="0" zoomScale="90" zoomScaleNormal="90" workbookViewId="0">
      <pane ySplit="8" topLeftCell="A9" activePane="bottomLeft" state="frozen"/>
      <selection pane="bottomLeft" activeCell="E21" sqref="E21"/>
    </sheetView>
  </sheetViews>
  <sheetFormatPr defaultColWidth="9.1796875" defaultRowHeight="10" x14ac:dyDescent="0.25"/>
  <cols>
    <col min="1" max="1" width="9.453125" style="4" bestFit="1" customWidth="1"/>
    <col min="2" max="2" width="45.54296875" style="28" customWidth="1"/>
    <col min="3" max="3" width="32.26953125" style="28" customWidth="1"/>
    <col min="4" max="4" width="6.1796875" style="29" customWidth="1"/>
    <col min="5" max="5" width="19.453125" style="4" customWidth="1"/>
    <col min="6" max="6" width="48.1796875" style="130" customWidth="1"/>
    <col min="7" max="7" width="20.7265625" style="4" hidden="1" customWidth="1"/>
    <col min="8" max="8" width="30" style="130" hidden="1" customWidth="1"/>
    <col min="9" max="10" width="20.7265625" style="4" hidden="1" customWidth="1"/>
    <col min="11" max="12" width="10.81640625" style="4" hidden="1" customWidth="1"/>
    <col min="13" max="13" width="2" style="4" hidden="1" customWidth="1"/>
    <col min="14" max="14" width="45.453125" style="4" hidden="1" customWidth="1"/>
    <col min="15" max="16384" width="9.1796875" style="28"/>
  </cols>
  <sheetData>
    <row r="1" spans="1:14" ht="16.5" x14ac:dyDescent="0.25">
      <c r="A1" s="449" t="s">
        <v>129</v>
      </c>
      <c r="B1" s="449"/>
      <c r="C1" s="449"/>
      <c r="D1" s="449"/>
      <c r="E1" s="449"/>
      <c r="F1" s="449"/>
      <c r="G1" s="449"/>
      <c r="H1" s="449"/>
      <c r="I1" s="449"/>
      <c r="J1" s="449"/>
    </row>
    <row r="3" spans="1:14" ht="13" x14ac:dyDescent="0.25">
      <c r="A3" s="452" t="s">
        <v>130</v>
      </c>
      <c r="B3" s="452"/>
      <c r="C3" s="452"/>
      <c r="D3" s="452"/>
      <c r="E3" s="452"/>
      <c r="F3" s="452"/>
      <c r="G3" s="452"/>
      <c r="H3" s="452"/>
      <c r="I3" s="452"/>
      <c r="J3" s="452"/>
    </row>
    <row r="4" spans="1:14" ht="10.5" x14ac:dyDescent="0.25">
      <c r="B4" s="5"/>
      <c r="D4" s="4"/>
    </row>
    <row r="5" spans="1:14" s="31" customFormat="1" ht="15.5" x14ac:dyDescent="0.25">
      <c r="A5" s="453" t="s">
        <v>131</v>
      </c>
      <c r="B5" s="453"/>
      <c r="C5" s="453"/>
      <c r="D5" s="453"/>
      <c r="E5" s="453"/>
      <c r="F5" s="453"/>
      <c r="G5" s="453"/>
      <c r="H5" s="453"/>
      <c r="I5" s="453"/>
      <c r="J5" s="453"/>
      <c r="K5" s="30"/>
      <c r="L5" s="30"/>
      <c r="M5" s="30"/>
      <c r="N5" s="30"/>
    </row>
    <row r="6" spans="1:14" ht="11" thickBot="1" x14ac:dyDescent="0.3">
      <c r="B6" s="5"/>
      <c r="D6" s="4"/>
    </row>
    <row r="7" spans="1:14" s="7" customFormat="1" ht="13" x14ac:dyDescent="0.25">
      <c r="A7" s="463" t="s">
        <v>132</v>
      </c>
      <c r="B7" s="460" t="s">
        <v>133</v>
      </c>
      <c r="C7" s="456" t="s">
        <v>134</v>
      </c>
      <c r="D7" s="457"/>
      <c r="E7" s="454" t="s">
        <v>135</v>
      </c>
      <c r="F7" s="455"/>
      <c r="G7" s="454" t="s">
        <v>73</v>
      </c>
      <c r="H7" s="466"/>
      <c r="I7" s="454" t="s">
        <v>74</v>
      </c>
      <c r="J7" s="455"/>
      <c r="K7" s="129" t="s">
        <v>73</v>
      </c>
      <c r="L7" s="370" t="s">
        <v>74</v>
      </c>
      <c r="M7" s="432" t="s">
        <v>5</v>
      </c>
      <c r="N7" s="432" t="s">
        <v>136</v>
      </c>
    </row>
    <row r="8" spans="1:14" s="7" customFormat="1" ht="26.5" thickBot="1" x14ac:dyDescent="0.3">
      <c r="A8" s="464"/>
      <c r="B8" s="461"/>
      <c r="C8" s="458"/>
      <c r="D8" s="459"/>
      <c r="E8" s="134" t="s">
        <v>137</v>
      </c>
      <c r="F8" s="255" t="s">
        <v>138</v>
      </c>
      <c r="G8" s="134" t="s">
        <v>75</v>
      </c>
      <c r="H8" s="135" t="s">
        <v>76</v>
      </c>
      <c r="I8" s="134" t="s">
        <v>75</v>
      </c>
      <c r="J8" s="255" t="s">
        <v>76</v>
      </c>
      <c r="K8" s="329" t="s">
        <v>139</v>
      </c>
      <c r="L8" s="371" t="s">
        <v>139</v>
      </c>
      <c r="M8" s="432"/>
      <c r="N8" s="432"/>
    </row>
    <row r="9" spans="1:14" s="219" customFormat="1" ht="11.5" x14ac:dyDescent="0.25">
      <c r="A9" s="213">
        <v>3</v>
      </c>
      <c r="B9" s="467" t="s">
        <v>140</v>
      </c>
      <c r="C9" s="468"/>
      <c r="D9" s="468"/>
      <c r="E9" s="468"/>
      <c r="F9" s="469"/>
      <c r="G9" s="215" t="s">
        <v>141</v>
      </c>
      <c r="H9" s="217" t="s">
        <v>141</v>
      </c>
      <c r="I9" s="215" t="s">
        <v>141</v>
      </c>
      <c r="J9" s="331" t="s">
        <v>141</v>
      </c>
      <c r="K9" s="215"/>
      <c r="L9" s="331"/>
      <c r="M9" s="237"/>
      <c r="N9" s="237"/>
    </row>
    <row r="10" spans="1:14" s="219" customFormat="1" ht="11.5" x14ac:dyDescent="0.25">
      <c r="A10" s="462">
        <v>3.1</v>
      </c>
      <c r="B10" s="446" t="s">
        <v>142</v>
      </c>
      <c r="C10" s="447"/>
      <c r="D10" s="447"/>
      <c r="E10" s="447"/>
      <c r="F10" s="448"/>
      <c r="G10" s="224" t="s">
        <v>141</v>
      </c>
      <c r="H10" s="222" t="s">
        <v>141</v>
      </c>
      <c r="I10" s="224" t="s">
        <v>141</v>
      </c>
      <c r="J10" s="332" t="s">
        <v>141</v>
      </c>
      <c r="K10" s="224"/>
      <c r="L10" s="332"/>
      <c r="M10" s="237"/>
      <c r="N10" s="237"/>
    </row>
    <row r="11" spans="1:14" s="219" customFormat="1" ht="11.5" x14ac:dyDescent="0.25">
      <c r="A11" s="462"/>
      <c r="B11" s="225" t="s">
        <v>143</v>
      </c>
      <c r="C11" s="139" t="s">
        <v>144</v>
      </c>
      <c r="D11" s="222"/>
      <c r="E11" s="226" t="s">
        <v>78</v>
      </c>
      <c r="F11" s="228"/>
      <c r="G11" s="226" t="s">
        <v>78</v>
      </c>
      <c r="H11" s="228"/>
      <c r="I11" s="226" t="s">
        <v>78</v>
      </c>
      <c r="J11" s="227"/>
      <c r="K11" s="224">
        <f t="shared" ref="K11:K25" si="0">VLOOKUP(G11,ComplianceList,2,0)</f>
        <v>0</v>
      </c>
      <c r="L11" s="332">
        <f t="shared" ref="L11:L25" si="1">VLOOKUP(I11,ComplianceList,2,0)</f>
        <v>0</v>
      </c>
      <c r="M11" s="288">
        <f>VLOOKUP(N11,Scoring!$B$3:$C$9,2,0)</f>
        <v>1</v>
      </c>
      <c r="N11" s="288" t="s">
        <v>145</v>
      </c>
    </row>
    <row r="12" spans="1:14" s="219" customFormat="1" ht="11.5" x14ac:dyDescent="0.25">
      <c r="A12" s="462"/>
      <c r="B12" s="225" t="s">
        <v>146</v>
      </c>
      <c r="C12" s="139" t="s">
        <v>147</v>
      </c>
      <c r="D12" s="222"/>
      <c r="E12" s="226" t="s">
        <v>78</v>
      </c>
      <c r="F12" s="228"/>
      <c r="G12" s="226" t="s">
        <v>78</v>
      </c>
      <c r="H12" s="228"/>
      <c r="I12" s="226" t="s">
        <v>78</v>
      </c>
      <c r="J12" s="227"/>
      <c r="K12" s="224">
        <f t="shared" si="0"/>
        <v>0</v>
      </c>
      <c r="L12" s="332">
        <f t="shared" si="1"/>
        <v>0</v>
      </c>
      <c r="M12" s="288">
        <f>VLOOKUP(N12,Scoring!$B$3:$C$9,2,0)</f>
        <v>1</v>
      </c>
      <c r="N12" s="288" t="s">
        <v>145</v>
      </c>
    </row>
    <row r="13" spans="1:14" s="219" customFormat="1" ht="11.5" x14ac:dyDescent="0.25">
      <c r="A13" s="462"/>
      <c r="B13" s="225" t="s">
        <v>148</v>
      </c>
      <c r="C13" s="139" t="s">
        <v>149</v>
      </c>
      <c r="D13" s="222"/>
      <c r="E13" s="226" t="s">
        <v>78</v>
      </c>
      <c r="F13" s="228"/>
      <c r="G13" s="226" t="s">
        <v>78</v>
      </c>
      <c r="H13" s="228"/>
      <c r="I13" s="226" t="s">
        <v>78</v>
      </c>
      <c r="J13" s="227"/>
      <c r="K13" s="224">
        <f t="shared" si="0"/>
        <v>0</v>
      </c>
      <c r="L13" s="332">
        <f t="shared" si="1"/>
        <v>0</v>
      </c>
      <c r="M13" s="288">
        <f>VLOOKUP(N13,Scoring!$B$3:$C$9,2,0)</f>
        <v>1</v>
      </c>
      <c r="N13" s="288" t="s">
        <v>145</v>
      </c>
    </row>
    <row r="14" spans="1:14" s="219" customFormat="1" ht="11.5" x14ac:dyDescent="0.25">
      <c r="A14" s="462"/>
      <c r="B14" s="225" t="s">
        <v>150</v>
      </c>
      <c r="C14" s="139" t="s">
        <v>149</v>
      </c>
      <c r="D14" s="222"/>
      <c r="E14" s="226" t="s">
        <v>78</v>
      </c>
      <c r="F14" s="228"/>
      <c r="G14" s="226" t="s">
        <v>78</v>
      </c>
      <c r="H14" s="228"/>
      <c r="I14" s="226" t="s">
        <v>78</v>
      </c>
      <c r="J14" s="227"/>
      <c r="K14" s="224">
        <f t="shared" si="0"/>
        <v>0</v>
      </c>
      <c r="L14" s="332">
        <f t="shared" si="1"/>
        <v>0</v>
      </c>
      <c r="M14" s="288">
        <f>VLOOKUP(N14,Scoring!$B$3:$C$9,2,0)</f>
        <v>1</v>
      </c>
      <c r="N14" s="288" t="s">
        <v>145</v>
      </c>
    </row>
    <row r="15" spans="1:14" s="219" customFormat="1" ht="11.5" x14ac:dyDescent="0.25">
      <c r="A15" s="462"/>
      <c r="B15" s="225" t="s">
        <v>151</v>
      </c>
      <c r="C15" s="139" t="s">
        <v>149</v>
      </c>
      <c r="D15" s="222"/>
      <c r="E15" s="226" t="s">
        <v>78</v>
      </c>
      <c r="F15" s="228"/>
      <c r="G15" s="226" t="s">
        <v>78</v>
      </c>
      <c r="H15" s="228"/>
      <c r="I15" s="226" t="s">
        <v>78</v>
      </c>
      <c r="J15" s="227"/>
      <c r="K15" s="224">
        <f t="shared" si="0"/>
        <v>0</v>
      </c>
      <c r="L15" s="332">
        <f t="shared" si="1"/>
        <v>0</v>
      </c>
      <c r="M15" s="288">
        <f>VLOOKUP(N15,Scoring!$B$3:$C$9,2,0)</f>
        <v>1</v>
      </c>
      <c r="N15" s="288" t="s">
        <v>145</v>
      </c>
    </row>
    <row r="16" spans="1:14" s="219" customFormat="1" ht="11.5" x14ac:dyDescent="0.25">
      <c r="A16" s="462"/>
      <c r="B16" s="225" t="s">
        <v>152</v>
      </c>
      <c r="C16" s="139" t="s">
        <v>71</v>
      </c>
      <c r="D16" s="222"/>
      <c r="E16" s="226" t="s">
        <v>78</v>
      </c>
      <c r="F16" s="228"/>
      <c r="G16" s="226" t="s">
        <v>78</v>
      </c>
      <c r="H16" s="228"/>
      <c r="I16" s="226" t="s">
        <v>78</v>
      </c>
      <c r="J16" s="227"/>
      <c r="K16" s="224">
        <f t="shared" si="0"/>
        <v>0</v>
      </c>
      <c r="L16" s="332">
        <f t="shared" si="1"/>
        <v>0</v>
      </c>
      <c r="M16" s="288">
        <f>VLOOKUP(N16,Scoring!$B$3:$C$9,2,0)</f>
        <v>1</v>
      </c>
      <c r="N16" s="288" t="s">
        <v>145</v>
      </c>
    </row>
    <row r="17" spans="1:14" s="219" customFormat="1" ht="11.5" x14ac:dyDescent="0.25">
      <c r="A17" s="462"/>
      <c r="B17" s="225" t="s">
        <v>153</v>
      </c>
      <c r="C17" s="139" t="s">
        <v>71</v>
      </c>
      <c r="D17" s="222"/>
      <c r="E17" s="226" t="s">
        <v>78</v>
      </c>
      <c r="F17" s="228"/>
      <c r="G17" s="226" t="s">
        <v>78</v>
      </c>
      <c r="H17" s="228"/>
      <c r="I17" s="226" t="s">
        <v>78</v>
      </c>
      <c r="J17" s="227"/>
      <c r="K17" s="224">
        <f t="shared" si="0"/>
        <v>0</v>
      </c>
      <c r="L17" s="332">
        <f t="shared" si="1"/>
        <v>0</v>
      </c>
      <c r="M17" s="288">
        <f>VLOOKUP(N17,Scoring!$B$3:$C$9,2,0)</f>
        <v>1</v>
      </c>
      <c r="N17" s="288" t="s">
        <v>145</v>
      </c>
    </row>
    <row r="18" spans="1:14" s="219" customFormat="1" ht="11.5" x14ac:dyDescent="0.25">
      <c r="A18" s="462"/>
      <c r="B18" s="225" t="s">
        <v>154</v>
      </c>
      <c r="C18" s="139" t="s">
        <v>71</v>
      </c>
      <c r="D18" s="222"/>
      <c r="E18" s="226" t="s">
        <v>78</v>
      </c>
      <c r="F18" s="228"/>
      <c r="G18" s="226" t="s">
        <v>78</v>
      </c>
      <c r="H18" s="228"/>
      <c r="I18" s="226" t="s">
        <v>78</v>
      </c>
      <c r="J18" s="227"/>
      <c r="K18" s="224">
        <f t="shared" si="0"/>
        <v>0</v>
      </c>
      <c r="L18" s="332">
        <f t="shared" si="1"/>
        <v>0</v>
      </c>
      <c r="M18" s="288">
        <f>VLOOKUP(N18,Scoring!$B$3:$C$9,2,0)</f>
        <v>1</v>
      </c>
      <c r="N18" s="288" t="s">
        <v>145</v>
      </c>
    </row>
    <row r="19" spans="1:14" s="219" customFormat="1" ht="11.5" x14ac:dyDescent="0.25">
      <c r="A19" s="462"/>
      <c r="B19" s="225" t="s">
        <v>155</v>
      </c>
      <c r="C19" s="139" t="s">
        <v>71</v>
      </c>
      <c r="D19" s="222"/>
      <c r="E19" s="226" t="s">
        <v>78</v>
      </c>
      <c r="F19" s="228"/>
      <c r="G19" s="226" t="s">
        <v>78</v>
      </c>
      <c r="H19" s="228"/>
      <c r="I19" s="226" t="s">
        <v>78</v>
      </c>
      <c r="J19" s="227"/>
      <c r="K19" s="224">
        <f t="shared" si="0"/>
        <v>0</v>
      </c>
      <c r="L19" s="332">
        <f t="shared" si="1"/>
        <v>0</v>
      </c>
      <c r="M19" s="288">
        <f>VLOOKUP(N19,Scoring!$B$3:$C$9,2,0)</f>
        <v>1</v>
      </c>
      <c r="N19" s="288" t="s">
        <v>145</v>
      </c>
    </row>
    <row r="20" spans="1:14" s="219" customFormat="1" ht="11.5" x14ac:dyDescent="0.25">
      <c r="A20" s="462"/>
      <c r="B20" s="225" t="s">
        <v>156</v>
      </c>
      <c r="C20" s="139" t="s">
        <v>71</v>
      </c>
      <c r="D20" s="222"/>
      <c r="E20" s="226" t="s">
        <v>78</v>
      </c>
      <c r="F20" s="228"/>
      <c r="G20" s="226" t="s">
        <v>78</v>
      </c>
      <c r="H20" s="228"/>
      <c r="I20" s="226" t="s">
        <v>78</v>
      </c>
      <c r="J20" s="227"/>
      <c r="K20" s="224">
        <f t="shared" si="0"/>
        <v>0</v>
      </c>
      <c r="L20" s="332">
        <f t="shared" si="1"/>
        <v>0</v>
      </c>
      <c r="M20" s="288">
        <f>VLOOKUP(N20,Scoring!$B$3:$C$9,2,0)</f>
        <v>1</v>
      </c>
      <c r="N20" s="288" t="s">
        <v>145</v>
      </c>
    </row>
    <row r="21" spans="1:14" s="219" customFormat="1" ht="11.5" x14ac:dyDescent="0.25">
      <c r="A21" s="462"/>
      <c r="B21" s="225" t="s">
        <v>157</v>
      </c>
      <c r="C21" s="139" t="s">
        <v>71</v>
      </c>
      <c r="D21" s="222"/>
      <c r="E21" s="226" t="s">
        <v>78</v>
      </c>
      <c r="F21" s="228"/>
      <c r="G21" s="226" t="s">
        <v>78</v>
      </c>
      <c r="H21" s="228"/>
      <c r="I21" s="226" t="s">
        <v>78</v>
      </c>
      <c r="J21" s="227"/>
      <c r="K21" s="224">
        <f t="shared" si="0"/>
        <v>0</v>
      </c>
      <c r="L21" s="332">
        <f t="shared" si="1"/>
        <v>0</v>
      </c>
      <c r="M21" s="288">
        <f>VLOOKUP(N21,Scoring!$B$3:$C$9,2,0)</f>
        <v>1</v>
      </c>
      <c r="N21" s="288" t="s">
        <v>145</v>
      </c>
    </row>
    <row r="22" spans="1:14" s="219" customFormat="1" ht="11.5" x14ac:dyDescent="0.25">
      <c r="A22" s="462"/>
      <c r="B22" s="225" t="s">
        <v>158</v>
      </c>
      <c r="C22" s="139" t="s">
        <v>71</v>
      </c>
      <c r="D22" s="222"/>
      <c r="E22" s="226" t="s">
        <v>78</v>
      </c>
      <c r="F22" s="228"/>
      <c r="G22" s="226" t="s">
        <v>78</v>
      </c>
      <c r="H22" s="228"/>
      <c r="I22" s="226" t="s">
        <v>78</v>
      </c>
      <c r="J22" s="227"/>
      <c r="K22" s="224">
        <f t="shared" si="0"/>
        <v>0</v>
      </c>
      <c r="L22" s="332">
        <f t="shared" si="1"/>
        <v>0</v>
      </c>
      <c r="M22" s="288">
        <f>VLOOKUP(N22,Scoring!$B$3:$C$9,2,0)</f>
        <v>1</v>
      </c>
      <c r="N22" s="288" t="s">
        <v>145</v>
      </c>
    </row>
    <row r="23" spans="1:14" s="219" customFormat="1" ht="11.5" x14ac:dyDescent="0.25">
      <c r="A23" s="462"/>
      <c r="B23" s="225" t="s">
        <v>159</v>
      </c>
      <c r="C23" s="139" t="s">
        <v>71</v>
      </c>
      <c r="D23" s="222"/>
      <c r="E23" s="226" t="s">
        <v>78</v>
      </c>
      <c r="F23" s="228"/>
      <c r="G23" s="226" t="s">
        <v>78</v>
      </c>
      <c r="H23" s="228"/>
      <c r="I23" s="226" t="s">
        <v>78</v>
      </c>
      <c r="J23" s="227"/>
      <c r="K23" s="224">
        <f t="shared" si="0"/>
        <v>0</v>
      </c>
      <c r="L23" s="332">
        <f t="shared" si="1"/>
        <v>0</v>
      </c>
      <c r="M23" s="288">
        <f>VLOOKUP(N23,Scoring!$B$3:$C$9,2,0)</f>
        <v>1</v>
      </c>
      <c r="N23" s="288" t="s">
        <v>145</v>
      </c>
    </row>
    <row r="24" spans="1:14" s="219" customFormat="1" ht="11.5" x14ac:dyDescent="0.25">
      <c r="A24" s="462"/>
      <c r="B24" s="225" t="s">
        <v>160</v>
      </c>
      <c r="C24" s="139" t="s">
        <v>71</v>
      </c>
      <c r="D24" s="222"/>
      <c r="E24" s="226" t="s">
        <v>78</v>
      </c>
      <c r="F24" s="228"/>
      <c r="G24" s="226" t="s">
        <v>78</v>
      </c>
      <c r="H24" s="228"/>
      <c r="I24" s="226" t="s">
        <v>78</v>
      </c>
      <c r="J24" s="227"/>
      <c r="K24" s="224">
        <f t="shared" si="0"/>
        <v>0</v>
      </c>
      <c r="L24" s="332">
        <f t="shared" si="1"/>
        <v>0</v>
      </c>
      <c r="M24" s="288">
        <f>VLOOKUP(N24,Scoring!$B$3:$C$9,2,0)</f>
        <v>1</v>
      </c>
      <c r="N24" s="288" t="s">
        <v>145</v>
      </c>
    </row>
    <row r="25" spans="1:14" s="219" customFormat="1" ht="11.5" x14ac:dyDescent="0.25">
      <c r="A25" s="462"/>
      <c r="B25" s="225" t="s">
        <v>161</v>
      </c>
      <c r="C25" s="139" t="s">
        <v>149</v>
      </c>
      <c r="D25" s="222"/>
      <c r="E25" s="226" t="s">
        <v>78</v>
      </c>
      <c r="F25" s="228"/>
      <c r="G25" s="226" t="s">
        <v>78</v>
      </c>
      <c r="H25" s="228"/>
      <c r="I25" s="226" t="s">
        <v>78</v>
      </c>
      <c r="J25" s="227"/>
      <c r="K25" s="224">
        <f t="shared" si="0"/>
        <v>0</v>
      </c>
      <c r="L25" s="332">
        <f t="shared" si="1"/>
        <v>0</v>
      </c>
      <c r="M25" s="288">
        <f>VLOOKUP(N25,Scoring!$B$3:$C$9,2,0)</f>
        <v>1</v>
      </c>
      <c r="N25" s="288" t="s">
        <v>145</v>
      </c>
    </row>
    <row r="26" spans="1:14" s="219" customFormat="1" ht="11.5" x14ac:dyDescent="0.25">
      <c r="A26" s="220">
        <v>3.2</v>
      </c>
      <c r="B26" s="221" t="s">
        <v>162</v>
      </c>
      <c r="C26" s="139"/>
      <c r="D26" s="222"/>
      <c r="E26" s="215" t="s">
        <v>141</v>
      </c>
      <c r="F26" s="294" t="s">
        <v>141</v>
      </c>
      <c r="G26" s="224" t="s">
        <v>141</v>
      </c>
      <c r="H26" s="222" t="s">
        <v>141</v>
      </c>
      <c r="I26" s="224" t="s">
        <v>141</v>
      </c>
      <c r="J26" s="332" t="s">
        <v>141</v>
      </c>
      <c r="K26" s="224"/>
      <c r="L26" s="332"/>
      <c r="M26" s="237"/>
      <c r="N26" s="237"/>
    </row>
    <row r="27" spans="1:14" s="219" customFormat="1" ht="11.5" x14ac:dyDescent="0.25">
      <c r="A27" s="229" t="s">
        <v>163</v>
      </c>
      <c r="B27" s="221" t="s">
        <v>164</v>
      </c>
      <c r="C27" s="139" t="s">
        <v>71</v>
      </c>
      <c r="D27" s="222"/>
      <c r="E27" s="226" t="s">
        <v>78</v>
      </c>
      <c r="F27" s="228"/>
      <c r="G27" s="226" t="s">
        <v>78</v>
      </c>
      <c r="H27" s="228"/>
      <c r="I27" s="226" t="s">
        <v>78</v>
      </c>
      <c r="J27" s="227"/>
      <c r="K27" s="315">
        <f>VLOOKUP(G27,ComplianceList,2,0)</f>
        <v>0</v>
      </c>
      <c r="L27" s="363">
        <f>VLOOKUP(I27,ComplianceList,2,0)</f>
        <v>0</v>
      </c>
      <c r="M27" s="288">
        <f>VLOOKUP(N27,Scoring!$B$3:$C$9,2,0)</f>
        <v>2</v>
      </c>
      <c r="N27" s="288" t="s">
        <v>162</v>
      </c>
    </row>
    <row r="28" spans="1:14" s="219" customFormat="1" ht="12.5" x14ac:dyDescent="0.25">
      <c r="A28" s="295" t="s">
        <v>165</v>
      </c>
      <c r="B28" s="230" t="s">
        <v>166</v>
      </c>
      <c r="C28" s="285" t="s">
        <v>167</v>
      </c>
      <c r="D28" s="222"/>
      <c r="E28" s="226" t="s">
        <v>78</v>
      </c>
      <c r="F28" s="228"/>
      <c r="G28" s="226" t="s">
        <v>78</v>
      </c>
      <c r="H28" s="228"/>
      <c r="I28" s="226" t="s">
        <v>78</v>
      </c>
      <c r="J28" s="227"/>
      <c r="K28" s="315">
        <f>VLOOKUP(G28,ComplianceList,2,0)</f>
        <v>0</v>
      </c>
      <c r="L28" s="363">
        <f>VLOOKUP(I28,ComplianceList,2,0)</f>
        <v>0</v>
      </c>
      <c r="M28" s="288">
        <f>VLOOKUP(N28,Scoring!$B$3:$C$9,2,0)</f>
        <v>2</v>
      </c>
      <c r="N28" s="288" t="s">
        <v>162</v>
      </c>
    </row>
    <row r="29" spans="1:14" s="219" customFormat="1" ht="11.5" x14ac:dyDescent="0.25">
      <c r="A29" s="229" t="s">
        <v>168</v>
      </c>
      <c r="B29" s="221" t="s">
        <v>169</v>
      </c>
      <c r="C29" s="139" t="s">
        <v>149</v>
      </c>
      <c r="D29" s="222"/>
      <c r="E29" s="226" t="s">
        <v>78</v>
      </c>
      <c r="F29" s="228"/>
      <c r="G29" s="226" t="s">
        <v>78</v>
      </c>
      <c r="H29" s="228"/>
      <c r="I29" s="226" t="s">
        <v>78</v>
      </c>
      <c r="J29" s="227"/>
      <c r="K29" s="315">
        <f>VLOOKUP(G29,ComplianceList,2,0)</f>
        <v>0</v>
      </c>
      <c r="L29" s="363">
        <f>VLOOKUP(I29,ComplianceList,2,0)</f>
        <v>0</v>
      </c>
      <c r="M29" s="288">
        <f>VLOOKUP(N29,Scoring!$B$3:$C$9,2,0)</f>
        <v>2</v>
      </c>
      <c r="N29" s="288" t="s">
        <v>162</v>
      </c>
    </row>
    <row r="30" spans="1:14" s="219" customFormat="1" ht="11.5" x14ac:dyDescent="0.25">
      <c r="A30" s="441" t="s">
        <v>170</v>
      </c>
      <c r="B30" s="221" t="s">
        <v>171</v>
      </c>
      <c r="C30" s="139" t="s">
        <v>149</v>
      </c>
      <c r="D30" s="222"/>
      <c r="E30" s="226" t="s">
        <v>78</v>
      </c>
      <c r="F30" s="228"/>
      <c r="G30" s="226" t="s">
        <v>78</v>
      </c>
      <c r="H30" s="228"/>
      <c r="I30" s="226" t="s">
        <v>78</v>
      </c>
      <c r="J30" s="227"/>
      <c r="K30" s="315">
        <f>VLOOKUP(G30,ComplianceList,2,0)</f>
        <v>0</v>
      </c>
      <c r="L30" s="363">
        <f>VLOOKUP(I30,ComplianceList,2,0)</f>
        <v>0</v>
      </c>
      <c r="M30" s="288">
        <f>VLOOKUP(N30,Scoring!$B$3:$C$9,2,0)</f>
        <v>2</v>
      </c>
      <c r="N30" s="288" t="s">
        <v>162</v>
      </c>
    </row>
    <row r="31" spans="1:14" s="219" customFormat="1" ht="11.5" x14ac:dyDescent="0.25">
      <c r="A31" s="441"/>
      <c r="B31" s="225" t="s">
        <v>172</v>
      </c>
      <c r="C31" s="139"/>
      <c r="D31" s="222"/>
      <c r="E31" s="215" t="s">
        <v>141</v>
      </c>
      <c r="F31" s="294" t="s">
        <v>141</v>
      </c>
      <c r="G31" s="224" t="s">
        <v>141</v>
      </c>
      <c r="H31" s="222" t="s">
        <v>141</v>
      </c>
      <c r="I31" s="224" t="s">
        <v>141</v>
      </c>
      <c r="J31" s="332" t="s">
        <v>141</v>
      </c>
      <c r="K31" s="315"/>
      <c r="L31" s="363"/>
      <c r="M31" s="288"/>
      <c r="N31" s="288"/>
    </row>
    <row r="32" spans="1:14" s="219" customFormat="1" ht="11.5" x14ac:dyDescent="0.25">
      <c r="A32" s="441"/>
      <c r="B32" s="225" t="s">
        <v>173</v>
      </c>
      <c r="C32" s="139" t="s">
        <v>174</v>
      </c>
      <c r="D32" s="222" t="s">
        <v>175</v>
      </c>
      <c r="E32" s="226"/>
      <c r="F32" s="228"/>
      <c r="G32" s="226" t="s">
        <v>78</v>
      </c>
      <c r="H32" s="228"/>
      <c r="I32" s="226" t="s">
        <v>78</v>
      </c>
      <c r="J32" s="227"/>
      <c r="K32" s="315">
        <f t="shared" ref="K32:K45" si="2">VLOOKUP(G32,ComplianceList,2,0)</f>
        <v>0</v>
      </c>
      <c r="L32" s="363">
        <f t="shared" ref="L32:L45" si="3">VLOOKUP(I32,ComplianceList,2,0)</f>
        <v>0</v>
      </c>
      <c r="M32" s="288">
        <f>VLOOKUP(N32,Scoring!$B$3:$C$9,2,0)</f>
        <v>2</v>
      </c>
      <c r="N32" s="288" t="s">
        <v>162</v>
      </c>
    </row>
    <row r="33" spans="1:14" s="219" customFormat="1" ht="11.5" x14ac:dyDescent="0.25">
      <c r="A33" s="441"/>
      <c r="B33" s="225" t="s">
        <v>176</v>
      </c>
      <c r="C33" s="139" t="s">
        <v>174</v>
      </c>
      <c r="D33" s="222" t="s">
        <v>175</v>
      </c>
      <c r="E33" s="226"/>
      <c r="F33" s="228"/>
      <c r="G33" s="226" t="s">
        <v>78</v>
      </c>
      <c r="H33" s="228"/>
      <c r="I33" s="226" t="s">
        <v>78</v>
      </c>
      <c r="J33" s="227"/>
      <c r="K33" s="315">
        <f t="shared" si="2"/>
        <v>0</v>
      </c>
      <c r="L33" s="363">
        <f t="shared" si="3"/>
        <v>0</v>
      </c>
      <c r="M33" s="288">
        <f>VLOOKUP(N33,Scoring!$B$3:$C$9,2,0)</f>
        <v>2</v>
      </c>
      <c r="N33" s="288" t="s">
        <v>162</v>
      </c>
    </row>
    <row r="34" spans="1:14" s="219" customFormat="1" ht="11.5" x14ac:dyDescent="0.25">
      <c r="A34" s="441"/>
      <c r="B34" s="225" t="s">
        <v>177</v>
      </c>
      <c r="C34" s="139" t="s">
        <v>174</v>
      </c>
      <c r="D34" s="222" t="s">
        <v>175</v>
      </c>
      <c r="E34" s="226"/>
      <c r="F34" s="228"/>
      <c r="G34" s="226" t="s">
        <v>78</v>
      </c>
      <c r="H34" s="228"/>
      <c r="I34" s="226" t="s">
        <v>78</v>
      </c>
      <c r="J34" s="227"/>
      <c r="K34" s="315">
        <f t="shared" si="2"/>
        <v>0</v>
      </c>
      <c r="L34" s="363">
        <f t="shared" si="3"/>
        <v>0</v>
      </c>
      <c r="M34" s="288">
        <f>VLOOKUP(N34,Scoring!$B$3:$C$9,2,0)</f>
        <v>2</v>
      </c>
      <c r="N34" s="288" t="s">
        <v>162</v>
      </c>
    </row>
    <row r="35" spans="1:14" s="219" customFormat="1" ht="11.5" x14ac:dyDescent="0.25">
      <c r="A35" s="441"/>
      <c r="B35" s="231" t="s">
        <v>178</v>
      </c>
      <c r="C35" s="139" t="s">
        <v>174</v>
      </c>
      <c r="D35" s="222"/>
      <c r="E35" s="226"/>
      <c r="F35" s="228"/>
      <c r="G35" s="226" t="s">
        <v>78</v>
      </c>
      <c r="H35" s="228"/>
      <c r="I35" s="226" t="s">
        <v>78</v>
      </c>
      <c r="J35" s="227"/>
      <c r="K35" s="315">
        <f t="shared" si="2"/>
        <v>0</v>
      </c>
      <c r="L35" s="363">
        <f t="shared" si="3"/>
        <v>0</v>
      </c>
      <c r="M35" s="288">
        <f>VLOOKUP(N35,Scoring!$B$3:$C$9,2,0)</f>
        <v>2</v>
      </c>
      <c r="N35" s="288" t="s">
        <v>162</v>
      </c>
    </row>
    <row r="36" spans="1:14" s="219" customFormat="1" ht="34.5" x14ac:dyDescent="0.25">
      <c r="A36" s="441"/>
      <c r="B36" s="232" t="s">
        <v>179</v>
      </c>
      <c r="C36" s="139" t="s">
        <v>180</v>
      </c>
      <c r="D36" s="222"/>
      <c r="E36" s="226"/>
      <c r="F36" s="228"/>
      <c r="G36" s="226" t="s">
        <v>78</v>
      </c>
      <c r="H36" s="228"/>
      <c r="I36" s="226" t="s">
        <v>78</v>
      </c>
      <c r="J36" s="227"/>
      <c r="K36" s="315">
        <f t="shared" si="2"/>
        <v>0</v>
      </c>
      <c r="L36" s="363">
        <f t="shared" si="3"/>
        <v>0</v>
      </c>
      <c r="M36" s="288">
        <f>VLOOKUP(N36,Scoring!$B$3:$C$9,2,0)</f>
        <v>2</v>
      </c>
      <c r="N36" s="288" t="s">
        <v>162</v>
      </c>
    </row>
    <row r="37" spans="1:14" s="219" customFormat="1" ht="11.5" x14ac:dyDescent="0.25">
      <c r="A37" s="441" t="s">
        <v>181</v>
      </c>
      <c r="B37" s="221" t="s">
        <v>182</v>
      </c>
      <c r="C37" s="139" t="s">
        <v>149</v>
      </c>
      <c r="D37" s="222"/>
      <c r="E37" s="226" t="s">
        <v>78</v>
      </c>
      <c r="F37" s="228"/>
      <c r="G37" s="226" t="s">
        <v>78</v>
      </c>
      <c r="H37" s="228"/>
      <c r="I37" s="226" t="s">
        <v>78</v>
      </c>
      <c r="J37" s="227"/>
      <c r="K37" s="315">
        <f t="shared" si="2"/>
        <v>0</v>
      </c>
      <c r="L37" s="363">
        <f t="shared" si="3"/>
        <v>0</v>
      </c>
      <c r="M37" s="288">
        <f>VLOOKUP(N37,Scoring!$B$3:$C$9,2,0)</f>
        <v>2</v>
      </c>
      <c r="N37" s="288" t="s">
        <v>162</v>
      </c>
    </row>
    <row r="38" spans="1:14" s="219" customFormat="1" ht="11.5" x14ac:dyDescent="0.25">
      <c r="A38" s="441"/>
      <c r="B38" s="225" t="s">
        <v>183</v>
      </c>
      <c r="C38" s="139" t="s">
        <v>184</v>
      </c>
      <c r="D38" s="222"/>
      <c r="E38" s="226" t="s">
        <v>78</v>
      </c>
      <c r="F38" s="228"/>
      <c r="G38" s="226" t="s">
        <v>78</v>
      </c>
      <c r="H38" s="228"/>
      <c r="I38" s="226" t="s">
        <v>78</v>
      </c>
      <c r="J38" s="227"/>
      <c r="K38" s="315">
        <f t="shared" si="2"/>
        <v>0</v>
      </c>
      <c r="L38" s="363">
        <f t="shared" si="3"/>
        <v>0</v>
      </c>
      <c r="M38" s="288">
        <f>VLOOKUP(N38,Scoring!$B$3:$C$9,2,0)</f>
        <v>2</v>
      </c>
      <c r="N38" s="288" t="s">
        <v>162</v>
      </c>
    </row>
    <row r="39" spans="1:14" s="219" customFormat="1" ht="11.5" x14ac:dyDescent="0.25">
      <c r="A39" s="441"/>
      <c r="B39" s="225" t="s">
        <v>185</v>
      </c>
      <c r="C39" s="139" t="s">
        <v>186</v>
      </c>
      <c r="D39" s="222" t="s">
        <v>187</v>
      </c>
      <c r="E39" s="226" t="s">
        <v>78</v>
      </c>
      <c r="F39" s="228"/>
      <c r="G39" s="226" t="s">
        <v>78</v>
      </c>
      <c r="H39" s="228"/>
      <c r="I39" s="226" t="s">
        <v>78</v>
      </c>
      <c r="J39" s="227"/>
      <c r="K39" s="315">
        <f t="shared" si="2"/>
        <v>0</v>
      </c>
      <c r="L39" s="363">
        <f t="shared" si="3"/>
        <v>0</v>
      </c>
      <c r="M39" s="288">
        <f>VLOOKUP(N39,Scoring!$B$3:$C$9,2,0)</f>
        <v>2</v>
      </c>
      <c r="N39" s="288" t="s">
        <v>162</v>
      </c>
    </row>
    <row r="40" spans="1:14" s="219" customFormat="1" ht="11.5" x14ac:dyDescent="0.25">
      <c r="A40" s="441"/>
      <c r="B40" s="225" t="s">
        <v>188</v>
      </c>
      <c r="C40" s="139" t="s">
        <v>174</v>
      </c>
      <c r="D40" s="222" t="s">
        <v>189</v>
      </c>
      <c r="E40" s="226"/>
      <c r="F40" s="228"/>
      <c r="G40" s="226" t="s">
        <v>78</v>
      </c>
      <c r="H40" s="228"/>
      <c r="I40" s="226" t="s">
        <v>78</v>
      </c>
      <c r="J40" s="227"/>
      <c r="K40" s="315">
        <f t="shared" si="2"/>
        <v>0</v>
      </c>
      <c r="L40" s="363">
        <f t="shared" si="3"/>
        <v>0</v>
      </c>
      <c r="M40" s="288">
        <f>VLOOKUP(N40,Scoring!$B$3:$C$9,2,0)</f>
        <v>2</v>
      </c>
      <c r="N40" s="288" t="s">
        <v>162</v>
      </c>
    </row>
    <row r="41" spans="1:14" s="219" customFormat="1" ht="11.5" x14ac:dyDescent="0.25">
      <c r="A41" s="441"/>
      <c r="B41" s="231" t="s">
        <v>190</v>
      </c>
      <c r="C41" s="139" t="s">
        <v>174</v>
      </c>
      <c r="D41" s="222"/>
      <c r="E41" s="226"/>
      <c r="F41" s="228"/>
      <c r="G41" s="226" t="s">
        <v>78</v>
      </c>
      <c r="H41" s="228"/>
      <c r="I41" s="226" t="s">
        <v>78</v>
      </c>
      <c r="J41" s="227"/>
      <c r="K41" s="315">
        <f t="shared" si="2"/>
        <v>0</v>
      </c>
      <c r="L41" s="363">
        <f t="shared" si="3"/>
        <v>0</v>
      </c>
      <c r="M41" s="288">
        <f>VLOOKUP(N41,Scoring!$B$3:$C$9,2,0)</f>
        <v>2</v>
      </c>
      <c r="N41" s="288" t="s">
        <v>162</v>
      </c>
    </row>
    <row r="42" spans="1:14" s="219" customFormat="1" ht="11.5" x14ac:dyDescent="0.25">
      <c r="A42" s="229" t="s">
        <v>191</v>
      </c>
      <c r="B42" s="225" t="s">
        <v>192</v>
      </c>
      <c r="C42" s="139" t="s">
        <v>193</v>
      </c>
      <c r="D42" s="222"/>
      <c r="E42" s="226" t="s">
        <v>78</v>
      </c>
      <c r="F42" s="228"/>
      <c r="G42" s="226" t="s">
        <v>78</v>
      </c>
      <c r="H42" s="228"/>
      <c r="I42" s="226" t="s">
        <v>78</v>
      </c>
      <c r="J42" s="227"/>
      <c r="K42" s="315">
        <f t="shared" si="2"/>
        <v>0</v>
      </c>
      <c r="L42" s="363">
        <f t="shared" si="3"/>
        <v>0</v>
      </c>
      <c r="M42" s="288">
        <f>VLOOKUP(N42,Scoring!$B$3:$C$9,2,0)</f>
        <v>2</v>
      </c>
      <c r="N42" s="288" t="s">
        <v>162</v>
      </c>
    </row>
    <row r="43" spans="1:14" s="219" customFormat="1" ht="11.5" x14ac:dyDescent="0.25">
      <c r="A43" s="442" t="s">
        <v>194</v>
      </c>
      <c r="B43" s="221" t="s">
        <v>195</v>
      </c>
      <c r="C43" s="139" t="s">
        <v>71</v>
      </c>
      <c r="D43" s="222"/>
      <c r="E43" s="226" t="s">
        <v>78</v>
      </c>
      <c r="F43" s="228"/>
      <c r="G43" s="226" t="s">
        <v>78</v>
      </c>
      <c r="H43" s="228"/>
      <c r="I43" s="226" t="s">
        <v>78</v>
      </c>
      <c r="J43" s="227"/>
      <c r="K43" s="315">
        <f t="shared" si="2"/>
        <v>0</v>
      </c>
      <c r="L43" s="363">
        <f t="shared" si="3"/>
        <v>0</v>
      </c>
      <c r="M43" s="288">
        <f>VLOOKUP(N43,Scoring!$B$3:$C$9,2,0)</f>
        <v>2</v>
      </c>
      <c r="N43" s="288" t="s">
        <v>162</v>
      </c>
    </row>
    <row r="44" spans="1:14" s="219" customFormat="1" ht="13.5" x14ac:dyDescent="0.25">
      <c r="A44" s="443"/>
      <c r="B44" s="234" t="s">
        <v>196</v>
      </c>
      <c r="C44" s="285" t="s">
        <v>167</v>
      </c>
      <c r="D44" s="235" t="s">
        <v>197</v>
      </c>
      <c r="E44" s="226"/>
      <c r="F44" s="228"/>
      <c r="G44" s="226" t="s">
        <v>78</v>
      </c>
      <c r="H44" s="228"/>
      <c r="I44" s="226" t="s">
        <v>78</v>
      </c>
      <c r="J44" s="227"/>
      <c r="K44" s="315">
        <f t="shared" si="2"/>
        <v>0</v>
      </c>
      <c r="L44" s="363">
        <f t="shared" si="3"/>
        <v>0</v>
      </c>
      <c r="M44" s="288">
        <f>VLOOKUP(N44,Scoring!$B$3:$C$9,2,0)</f>
        <v>2</v>
      </c>
      <c r="N44" s="288" t="s">
        <v>162</v>
      </c>
    </row>
    <row r="45" spans="1:14" s="219" customFormat="1" ht="13.5" x14ac:dyDescent="0.25">
      <c r="A45" s="444"/>
      <c r="B45" s="236" t="s">
        <v>198</v>
      </c>
      <c r="C45" s="285" t="s">
        <v>167</v>
      </c>
      <c r="D45" s="235" t="s">
        <v>199</v>
      </c>
      <c r="E45" s="226"/>
      <c r="F45" s="228"/>
      <c r="G45" s="226" t="s">
        <v>78</v>
      </c>
      <c r="H45" s="228"/>
      <c r="I45" s="226" t="s">
        <v>78</v>
      </c>
      <c r="J45" s="227"/>
      <c r="K45" s="315">
        <f t="shared" si="2"/>
        <v>0</v>
      </c>
      <c r="L45" s="363">
        <f t="shared" si="3"/>
        <v>0</v>
      </c>
      <c r="M45" s="288">
        <f>VLOOKUP(N45,Scoring!$B$3:$C$9,2,0)</f>
        <v>2</v>
      </c>
      <c r="N45" s="288" t="s">
        <v>162</v>
      </c>
    </row>
    <row r="46" spans="1:14" s="219" customFormat="1" ht="11.5" x14ac:dyDescent="0.25">
      <c r="A46" s="229"/>
      <c r="B46" s="225"/>
      <c r="C46" s="139"/>
      <c r="D46" s="222"/>
      <c r="E46" s="215" t="s">
        <v>141</v>
      </c>
      <c r="F46" s="294" t="s">
        <v>141</v>
      </c>
      <c r="G46" s="224" t="s">
        <v>141</v>
      </c>
      <c r="H46" s="222" t="s">
        <v>141</v>
      </c>
      <c r="I46" s="224" t="s">
        <v>141</v>
      </c>
      <c r="J46" s="332" t="s">
        <v>141</v>
      </c>
      <c r="K46" s="315"/>
      <c r="L46" s="363"/>
      <c r="M46" s="288"/>
      <c r="N46" s="288"/>
    </row>
    <row r="47" spans="1:14" s="219" customFormat="1" ht="11.5" x14ac:dyDescent="0.25">
      <c r="A47" s="441" t="s">
        <v>200</v>
      </c>
      <c r="B47" s="221" t="s">
        <v>201</v>
      </c>
      <c r="C47" s="139" t="s">
        <v>71</v>
      </c>
      <c r="D47" s="222"/>
      <c r="E47" s="226" t="s">
        <v>78</v>
      </c>
      <c r="F47" s="228"/>
      <c r="G47" s="226" t="s">
        <v>78</v>
      </c>
      <c r="H47" s="228"/>
      <c r="I47" s="226" t="s">
        <v>78</v>
      </c>
      <c r="J47" s="227"/>
      <c r="K47" s="315">
        <f>VLOOKUP(G47,ComplianceList,2,0)</f>
        <v>0</v>
      </c>
      <c r="L47" s="363">
        <f>VLOOKUP(I47,ComplianceList,2,0)</f>
        <v>0</v>
      </c>
      <c r="M47" s="288">
        <f>VLOOKUP(N47,Scoring!$B$3:$C$9,2,0)</f>
        <v>2</v>
      </c>
      <c r="N47" s="288" t="s">
        <v>162</v>
      </c>
    </row>
    <row r="48" spans="1:14" s="219" customFormat="1" ht="23" x14ac:dyDescent="0.25">
      <c r="A48" s="441"/>
      <c r="B48" s="225" t="s">
        <v>202</v>
      </c>
      <c r="C48" s="139" t="s">
        <v>203</v>
      </c>
      <c r="D48" s="222" t="s">
        <v>204</v>
      </c>
      <c r="E48" s="226"/>
      <c r="F48" s="228"/>
      <c r="G48" s="226" t="s">
        <v>78</v>
      </c>
      <c r="H48" s="228"/>
      <c r="I48" s="226" t="s">
        <v>78</v>
      </c>
      <c r="J48" s="227"/>
      <c r="K48" s="315">
        <f>VLOOKUP(G48,ComplianceList,2,0)</f>
        <v>0</v>
      </c>
      <c r="L48" s="363">
        <f>VLOOKUP(I48,ComplianceList,2,0)</f>
        <v>0</v>
      </c>
      <c r="M48" s="288">
        <f>VLOOKUP(N48,Scoring!$B$3:$C$9,2,0)</f>
        <v>2</v>
      </c>
      <c r="N48" s="288" t="s">
        <v>162</v>
      </c>
    </row>
    <row r="49" spans="1:14" s="219" customFormat="1" ht="23" x14ac:dyDescent="0.25">
      <c r="A49" s="441"/>
      <c r="B49" s="225" t="s">
        <v>205</v>
      </c>
      <c r="C49" s="139" t="s">
        <v>203</v>
      </c>
      <c r="D49" s="222" t="s">
        <v>206</v>
      </c>
      <c r="E49" s="226"/>
      <c r="F49" s="228"/>
      <c r="G49" s="226" t="s">
        <v>78</v>
      </c>
      <c r="H49" s="228"/>
      <c r="I49" s="226" t="s">
        <v>78</v>
      </c>
      <c r="J49" s="227"/>
      <c r="K49" s="315">
        <f>VLOOKUP(G49,ComplianceList,2,0)</f>
        <v>0</v>
      </c>
      <c r="L49" s="363">
        <f>VLOOKUP(I49,ComplianceList,2,0)</f>
        <v>0</v>
      </c>
      <c r="M49" s="288">
        <f>VLOOKUP(N49,Scoring!$B$3:$C$9,2,0)</f>
        <v>2</v>
      </c>
      <c r="N49" s="288" t="s">
        <v>162</v>
      </c>
    </row>
    <row r="50" spans="1:14" s="219" customFormat="1" ht="11.5" x14ac:dyDescent="0.25">
      <c r="A50" s="441"/>
      <c r="B50" s="225" t="s">
        <v>207</v>
      </c>
      <c r="C50" s="237" t="s">
        <v>208</v>
      </c>
      <c r="D50" s="222"/>
      <c r="E50" s="215" t="s">
        <v>141</v>
      </c>
      <c r="F50" s="294" t="s">
        <v>141</v>
      </c>
      <c r="G50" s="224" t="s">
        <v>141</v>
      </c>
      <c r="H50" s="222" t="s">
        <v>141</v>
      </c>
      <c r="I50" s="224" t="s">
        <v>141</v>
      </c>
      <c r="J50" s="332" t="s">
        <v>141</v>
      </c>
      <c r="K50" s="315"/>
      <c r="L50" s="363"/>
      <c r="M50" s="288"/>
      <c r="N50" s="288"/>
    </row>
    <row r="51" spans="1:14" s="219" customFormat="1" ht="11.5" x14ac:dyDescent="0.25">
      <c r="A51" s="441"/>
      <c r="B51" s="225" t="s">
        <v>209</v>
      </c>
      <c r="C51" s="218" t="s">
        <v>208</v>
      </c>
      <c r="D51" s="222"/>
      <c r="E51" s="215" t="s">
        <v>141</v>
      </c>
      <c r="F51" s="294" t="s">
        <v>141</v>
      </c>
      <c r="G51" s="224" t="s">
        <v>141</v>
      </c>
      <c r="H51" s="222" t="s">
        <v>141</v>
      </c>
      <c r="I51" s="224" t="s">
        <v>141</v>
      </c>
      <c r="J51" s="332" t="s">
        <v>141</v>
      </c>
      <c r="K51" s="315"/>
      <c r="L51" s="363"/>
      <c r="M51" s="288"/>
      <c r="N51" s="288"/>
    </row>
    <row r="52" spans="1:14" s="219" customFormat="1" ht="11.5" x14ac:dyDescent="0.25">
      <c r="A52" s="441" t="s">
        <v>210</v>
      </c>
      <c r="B52" s="221" t="s">
        <v>211</v>
      </c>
      <c r="C52" s="139" t="s">
        <v>71</v>
      </c>
      <c r="D52" s="222"/>
      <c r="E52" s="226" t="s">
        <v>78</v>
      </c>
      <c r="F52" s="228"/>
      <c r="G52" s="226" t="s">
        <v>78</v>
      </c>
      <c r="H52" s="228"/>
      <c r="I52" s="226" t="s">
        <v>78</v>
      </c>
      <c r="J52" s="227"/>
      <c r="K52" s="315">
        <f>VLOOKUP(G52,ComplianceList,2,0)</f>
        <v>0</v>
      </c>
      <c r="L52" s="363">
        <f>VLOOKUP(I52,ComplianceList,2,0)</f>
        <v>0</v>
      </c>
      <c r="M52" s="288">
        <f>VLOOKUP(N52,Scoring!$B$3:$C$9,2,0)</f>
        <v>2</v>
      </c>
      <c r="N52" s="288" t="s">
        <v>162</v>
      </c>
    </row>
    <row r="53" spans="1:14" s="219" customFormat="1" ht="11.5" x14ac:dyDescent="0.25">
      <c r="A53" s="441"/>
      <c r="B53" s="225" t="s">
        <v>212</v>
      </c>
      <c r="C53" s="139" t="s">
        <v>149</v>
      </c>
      <c r="D53" s="222"/>
      <c r="E53" s="226"/>
      <c r="F53" s="228"/>
      <c r="G53" s="226" t="s">
        <v>78</v>
      </c>
      <c r="H53" s="228"/>
      <c r="I53" s="226" t="s">
        <v>78</v>
      </c>
      <c r="J53" s="227"/>
      <c r="K53" s="315">
        <f>VLOOKUP(G53,ComplianceList,2,0)</f>
        <v>0</v>
      </c>
      <c r="L53" s="363">
        <f>VLOOKUP(I53,ComplianceList,2,0)</f>
        <v>0</v>
      </c>
      <c r="M53" s="288">
        <f>VLOOKUP(N53,Scoring!$B$3:$C$9,2,0)</f>
        <v>2</v>
      </c>
      <c r="N53" s="288" t="s">
        <v>162</v>
      </c>
    </row>
    <row r="54" spans="1:14" s="219" customFormat="1" ht="25" x14ac:dyDescent="0.25">
      <c r="A54" s="441"/>
      <c r="B54" s="225" t="s">
        <v>213</v>
      </c>
      <c r="C54" s="286" t="s">
        <v>214</v>
      </c>
      <c r="D54" s="222"/>
      <c r="E54" s="226" t="s">
        <v>78</v>
      </c>
      <c r="F54" s="228"/>
      <c r="G54" s="226" t="s">
        <v>78</v>
      </c>
      <c r="H54" s="228"/>
      <c r="I54" s="226" t="s">
        <v>78</v>
      </c>
      <c r="J54" s="227"/>
      <c r="K54" s="315">
        <f>VLOOKUP(G54,ComplianceList,2,0)</f>
        <v>0</v>
      </c>
      <c r="L54" s="363">
        <f>VLOOKUP(I54,ComplianceList,2,0)</f>
        <v>0</v>
      </c>
      <c r="M54" s="288">
        <f>VLOOKUP(N54,Scoring!$B$3:$C$9,2,0)</f>
        <v>2</v>
      </c>
      <c r="N54" s="288" t="s">
        <v>162</v>
      </c>
    </row>
    <row r="55" spans="1:14" s="219" customFormat="1" ht="11.5" x14ac:dyDescent="0.25">
      <c r="A55" s="220">
        <v>3.3</v>
      </c>
      <c r="B55" s="221" t="s">
        <v>215</v>
      </c>
      <c r="C55" s="139"/>
      <c r="D55" s="222"/>
      <c r="E55" s="215" t="s">
        <v>141</v>
      </c>
      <c r="F55" s="294" t="s">
        <v>141</v>
      </c>
      <c r="G55" s="224" t="s">
        <v>141</v>
      </c>
      <c r="H55" s="222" t="s">
        <v>141</v>
      </c>
      <c r="I55" s="224" t="s">
        <v>141</v>
      </c>
      <c r="J55" s="332" t="s">
        <v>141</v>
      </c>
      <c r="K55" s="224"/>
      <c r="L55" s="332"/>
      <c r="M55" s="237"/>
      <c r="N55" s="237"/>
    </row>
    <row r="56" spans="1:14" s="219" customFormat="1" ht="11.5" x14ac:dyDescent="0.25">
      <c r="A56" s="441" t="s">
        <v>216</v>
      </c>
      <c r="B56" s="221" t="s">
        <v>217</v>
      </c>
      <c r="C56" s="139" t="s">
        <v>71</v>
      </c>
      <c r="D56" s="222"/>
      <c r="E56" s="226" t="s">
        <v>78</v>
      </c>
      <c r="F56" s="228"/>
      <c r="G56" s="226" t="s">
        <v>78</v>
      </c>
      <c r="H56" s="228"/>
      <c r="I56" s="226" t="s">
        <v>78</v>
      </c>
      <c r="J56" s="227"/>
      <c r="K56" s="317">
        <f t="shared" ref="K56:K73" si="4">VLOOKUP(G56,ComplianceList,2,0)</f>
        <v>0</v>
      </c>
      <c r="L56" s="364">
        <f t="shared" ref="L56:L73" si="5">VLOOKUP(I56,ComplianceList,2,0)</f>
        <v>0</v>
      </c>
      <c r="M56" s="288">
        <f>VLOOKUP(N56,Scoring!$B$3:$C$9,2,0)</f>
        <v>3</v>
      </c>
      <c r="N56" s="288" t="s">
        <v>215</v>
      </c>
    </row>
    <row r="57" spans="1:14" s="219" customFormat="1" ht="11.5" x14ac:dyDescent="0.25">
      <c r="A57" s="441"/>
      <c r="B57" s="225" t="s">
        <v>218</v>
      </c>
      <c r="C57" s="139" t="s">
        <v>219</v>
      </c>
      <c r="D57" s="222"/>
      <c r="E57" s="226" t="s">
        <v>78</v>
      </c>
      <c r="F57" s="228"/>
      <c r="G57" s="226" t="s">
        <v>78</v>
      </c>
      <c r="H57" s="228"/>
      <c r="I57" s="226" t="s">
        <v>78</v>
      </c>
      <c r="J57" s="227"/>
      <c r="K57" s="317">
        <f t="shared" si="4"/>
        <v>0</v>
      </c>
      <c r="L57" s="364">
        <f t="shared" si="5"/>
        <v>0</v>
      </c>
      <c r="M57" s="288">
        <f>VLOOKUP(N57,Scoring!$B$3:$C$9,2,0)</f>
        <v>3</v>
      </c>
      <c r="N57" s="288" t="s">
        <v>215</v>
      </c>
    </row>
    <row r="58" spans="1:14" s="219" customFormat="1" ht="11.5" x14ac:dyDescent="0.25">
      <c r="A58" s="441"/>
      <c r="B58" s="225" t="s">
        <v>220</v>
      </c>
      <c r="C58" s="139" t="s">
        <v>221</v>
      </c>
      <c r="D58" s="222"/>
      <c r="E58" s="226" t="s">
        <v>78</v>
      </c>
      <c r="F58" s="228"/>
      <c r="G58" s="226" t="s">
        <v>78</v>
      </c>
      <c r="H58" s="228"/>
      <c r="I58" s="226" t="s">
        <v>78</v>
      </c>
      <c r="J58" s="227"/>
      <c r="K58" s="317">
        <f t="shared" si="4"/>
        <v>0</v>
      </c>
      <c r="L58" s="364">
        <f t="shared" si="5"/>
        <v>0</v>
      </c>
      <c r="M58" s="288">
        <f>VLOOKUP(N58,Scoring!$B$3:$C$9,2,0)</f>
        <v>3</v>
      </c>
      <c r="N58" s="288" t="s">
        <v>215</v>
      </c>
    </row>
    <row r="59" spans="1:14" s="219" customFormat="1" ht="23" x14ac:dyDescent="0.25">
      <c r="A59" s="233" t="s">
        <v>222</v>
      </c>
      <c r="B59" s="238" t="s">
        <v>223</v>
      </c>
      <c r="C59" s="139" t="s">
        <v>224</v>
      </c>
      <c r="D59" s="222"/>
      <c r="E59" s="226" t="s">
        <v>78</v>
      </c>
      <c r="F59" s="228"/>
      <c r="G59" s="226" t="s">
        <v>78</v>
      </c>
      <c r="H59" s="228"/>
      <c r="I59" s="226" t="s">
        <v>78</v>
      </c>
      <c r="J59" s="227"/>
      <c r="K59" s="317">
        <f t="shared" si="4"/>
        <v>0</v>
      </c>
      <c r="L59" s="364">
        <f t="shared" si="5"/>
        <v>0</v>
      </c>
      <c r="M59" s="288">
        <f>VLOOKUP(N59,Scoring!$B$3:$C$9,2,0)</f>
        <v>3</v>
      </c>
      <c r="N59" s="288" t="s">
        <v>215</v>
      </c>
    </row>
    <row r="60" spans="1:14" s="219" customFormat="1" ht="11.5" x14ac:dyDescent="0.25">
      <c r="A60" s="441" t="s">
        <v>225</v>
      </c>
      <c r="B60" s="221" t="s">
        <v>226</v>
      </c>
      <c r="C60" s="139" t="s">
        <v>71</v>
      </c>
      <c r="D60" s="222"/>
      <c r="E60" s="226" t="s">
        <v>78</v>
      </c>
      <c r="F60" s="228"/>
      <c r="G60" s="226" t="s">
        <v>78</v>
      </c>
      <c r="H60" s="228"/>
      <c r="I60" s="226" t="s">
        <v>78</v>
      </c>
      <c r="J60" s="227"/>
      <c r="K60" s="317">
        <f t="shared" si="4"/>
        <v>0</v>
      </c>
      <c r="L60" s="364">
        <f t="shared" si="5"/>
        <v>0</v>
      </c>
      <c r="M60" s="288">
        <f>VLOOKUP(N60,Scoring!$B$3:$C$9,2,0)</f>
        <v>3</v>
      </c>
      <c r="N60" s="288" t="s">
        <v>215</v>
      </c>
    </row>
    <row r="61" spans="1:14" s="219" customFormat="1" ht="12.5" x14ac:dyDescent="0.25">
      <c r="A61" s="441"/>
      <c r="B61" s="230" t="s">
        <v>227</v>
      </c>
      <c r="C61" s="285" t="s">
        <v>167</v>
      </c>
      <c r="D61" s="235" t="s">
        <v>228</v>
      </c>
      <c r="E61" s="226" t="s">
        <v>78</v>
      </c>
      <c r="F61" s="228"/>
      <c r="G61" s="226" t="s">
        <v>78</v>
      </c>
      <c r="H61" s="228"/>
      <c r="I61" s="226" t="s">
        <v>78</v>
      </c>
      <c r="J61" s="227"/>
      <c r="K61" s="317">
        <f t="shared" si="4"/>
        <v>0</v>
      </c>
      <c r="L61" s="364">
        <f t="shared" si="5"/>
        <v>0</v>
      </c>
      <c r="M61" s="288">
        <f>VLOOKUP(N61,Scoring!$B$3:$C$9,2,0)</f>
        <v>3</v>
      </c>
      <c r="N61" s="288" t="s">
        <v>215</v>
      </c>
    </row>
    <row r="62" spans="1:14" s="219" customFormat="1" ht="11.5" x14ac:dyDescent="0.25">
      <c r="A62" s="229" t="s">
        <v>229</v>
      </c>
      <c r="B62" s="221" t="s">
        <v>230</v>
      </c>
      <c r="C62" s="139" t="s">
        <v>144</v>
      </c>
      <c r="D62" s="222"/>
      <c r="E62" s="226" t="s">
        <v>78</v>
      </c>
      <c r="F62" s="228"/>
      <c r="G62" s="226" t="s">
        <v>78</v>
      </c>
      <c r="H62" s="228"/>
      <c r="I62" s="226" t="s">
        <v>78</v>
      </c>
      <c r="J62" s="227"/>
      <c r="K62" s="317">
        <f t="shared" si="4"/>
        <v>0</v>
      </c>
      <c r="L62" s="364">
        <f t="shared" si="5"/>
        <v>0</v>
      </c>
      <c r="M62" s="288">
        <f>VLOOKUP(N62,Scoring!$B$3:$C$9,2,0)</f>
        <v>3</v>
      </c>
      <c r="N62" s="288" t="s">
        <v>215</v>
      </c>
    </row>
    <row r="63" spans="1:14" s="219" customFormat="1" ht="11.5" x14ac:dyDescent="0.25">
      <c r="A63" s="229" t="s">
        <v>231</v>
      </c>
      <c r="B63" s="221" t="s">
        <v>232</v>
      </c>
      <c r="C63" s="139" t="s">
        <v>233</v>
      </c>
      <c r="D63" s="222"/>
      <c r="E63" s="226" t="s">
        <v>78</v>
      </c>
      <c r="F63" s="228"/>
      <c r="G63" s="226" t="s">
        <v>78</v>
      </c>
      <c r="H63" s="228"/>
      <c r="I63" s="226" t="s">
        <v>78</v>
      </c>
      <c r="J63" s="227"/>
      <c r="K63" s="317">
        <f t="shared" si="4"/>
        <v>0</v>
      </c>
      <c r="L63" s="364">
        <f t="shared" si="5"/>
        <v>0</v>
      </c>
      <c r="M63" s="288">
        <f>VLOOKUP(N63,Scoring!$B$3:$C$9,2,0)</f>
        <v>3</v>
      </c>
      <c r="N63" s="288" t="s">
        <v>215</v>
      </c>
    </row>
    <row r="64" spans="1:14" s="219" customFormat="1" ht="11.5" x14ac:dyDescent="0.25">
      <c r="A64" s="441" t="s">
        <v>234</v>
      </c>
      <c r="B64" s="221" t="s">
        <v>235</v>
      </c>
      <c r="C64" s="139" t="s">
        <v>71</v>
      </c>
      <c r="D64" s="222"/>
      <c r="E64" s="226" t="s">
        <v>78</v>
      </c>
      <c r="F64" s="228"/>
      <c r="G64" s="226" t="s">
        <v>78</v>
      </c>
      <c r="H64" s="228"/>
      <c r="I64" s="226" t="s">
        <v>78</v>
      </c>
      <c r="J64" s="227"/>
      <c r="K64" s="317">
        <f t="shared" si="4"/>
        <v>0</v>
      </c>
      <c r="L64" s="364">
        <f t="shared" si="5"/>
        <v>0</v>
      </c>
      <c r="M64" s="288">
        <f>VLOOKUP(N64,Scoring!$B$3:$C$9,2,0)</f>
        <v>3</v>
      </c>
      <c r="N64" s="288" t="s">
        <v>215</v>
      </c>
    </row>
    <row r="65" spans="1:14" s="219" customFormat="1" ht="11.5" x14ac:dyDescent="0.25">
      <c r="A65" s="441"/>
      <c r="B65" s="225" t="s">
        <v>236</v>
      </c>
      <c r="C65" s="139" t="s">
        <v>203</v>
      </c>
      <c r="D65" s="222" t="s">
        <v>237</v>
      </c>
      <c r="E65" s="226"/>
      <c r="F65" s="228"/>
      <c r="G65" s="226" t="s">
        <v>78</v>
      </c>
      <c r="H65" s="228"/>
      <c r="I65" s="226" t="s">
        <v>78</v>
      </c>
      <c r="J65" s="227"/>
      <c r="K65" s="317">
        <f t="shared" si="4"/>
        <v>0</v>
      </c>
      <c r="L65" s="364">
        <f t="shared" si="5"/>
        <v>0</v>
      </c>
      <c r="M65" s="288">
        <f>VLOOKUP(N65,Scoring!$B$3:$C$9,2,0)</f>
        <v>3</v>
      </c>
      <c r="N65" s="288" t="s">
        <v>215</v>
      </c>
    </row>
    <row r="66" spans="1:14" s="219" customFormat="1" ht="11.5" x14ac:dyDescent="0.25">
      <c r="A66" s="229" t="s">
        <v>238</v>
      </c>
      <c r="B66" s="221" t="s">
        <v>239</v>
      </c>
      <c r="C66" s="139" t="s">
        <v>144</v>
      </c>
      <c r="D66" s="222"/>
      <c r="E66" s="226" t="s">
        <v>78</v>
      </c>
      <c r="F66" s="228"/>
      <c r="G66" s="226" t="s">
        <v>78</v>
      </c>
      <c r="H66" s="228"/>
      <c r="I66" s="226" t="s">
        <v>78</v>
      </c>
      <c r="J66" s="227"/>
      <c r="K66" s="317">
        <f t="shared" si="4"/>
        <v>0</v>
      </c>
      <c r="L66" s="364">
        <f t="shared" si="5"/>
        <v>0</v>
      </c>
      <c r="M66" s="288">
        <f>VLOOKUP(N66,Scoring!$B$3:$C$9,2,0)</f>
        <v>3</v>
      </c>
      <c r="N66" s="288" t="s">
        <v>215</v>
      </c>
    </row>
    <row r="67" spans="1:14" s="219" customFormat="1" ht="11.5" x14ac:dyDescent="0.25">
      <c r="A67" s="441" t="s">
        <v>240</v>
      </c>
      <c r="B67" s="221" t="s">
        <v>241</v>
      </c>
      <c r="C67" s="139" t="s">
        <v>71</v>
      </c>
      <c r="D67" s="222"/>
      <c r="E67" s="226" t="s">
        <v>78</v>
      </c>
      <c r="F67" s="228"/>
      <c r="G67" s="226" t="s">
        <v>78</v>
      </c>
      <c r="H67" s="228"/>
      <c r="I67" s="226" t="s">
        <v>78</v>
      </c>
      <c r="J67" s="227"/>
      <c r="K67" s="317">
        <f t="shared" si="4"/>
        <v>0</v>
      </c>
      <c r="L67" s="364">
        <f t="shared" si="5"/>
        <v>0</v>
      </c>
      <c r="M67" s="288">
        <f>VLOOKUP(N67,Scoring!$B$3:$C$9,2,0)</f>
        <v>3</v>
      </c>
      <c r="N67" s="288" t="s">
        <v>215</v>
      </c>
    </row>
    <row r="68" spans="1:14" s="219" customFormat="1" ht="11.5" x14ac:dyDescent="0.25">
      <c r="A68" s="441"/>
      <c r="B68" s="225" t="s">
        <v>242</v>
      </c>
      <c r="C68" s="139" t="s">
        <v>203</v>
      </c>
      <c r="D68" s="222" t="s">
        <v>243</v>
      </c>
      <c r="E68" s="226"/>
      <c r="F68" s="228"/>
      <c r="G68" s="226" t="s">
        <v>78</v>
      </c>
      <c r="H68" s="228"/>
      <c r="I68" s="226" t="s">
        <v>78</v>
      </c>
      <c r="J68" s="227"/>
      <c r="K68" s="317">
        <f t="shared" si="4"/>
        <v>0</v>
      </c>
      <c r="L68" s="364">
        <f t="shared" si="5"/>
        <v>0</v>
      </c>
      <c r="M68" s="288">
        <f>VLOOKUP(N68,Scoring!$B$3:$C$9,2,0)</f>
        <v>3</v>
      </c>
      <c r="N68" s="288" t="s">
        <v>215</v>
      </c>
    </row>
    <row r="69" spans="1:14" s="219" customFormat="1" ht="11.5" x14ac:dyDescent="0.25">
      <c r="A69" s="441"/>
      <c r="B69" s="225" t="s">
        <v>244</v>
      </c>
      <c r="C69" s="139" t="s">
        <v>203</v>
      </c>
      <c r="D69" s="222" t="s">
        <v>243</v>
      </c>
      <c r="E69" s="226"/>
      <c r="F69" s="228"/>
      <c r="G69" s="226" t="s">
        <v>78</v>
      </c>
      <c r="H69" s="228"/>
      <c r="I69" s="226" t="s">
        <v>78</v>
      </c>
      <c r="J69" s="227"/>
      <c r="K69" s="317">
        <f t="shared" si="4"/>
        <v>0</v>
      </c>
      <c r="L69" s="364">
        <f t="shared" si="5"/>
        <v>0</v>
      </c>
      <c r="M69" s="288">
        <f>VLOOKUP(N69,Scoring!$B$3:$C$9,2,0)</f>
        <v>3</v>
      </c>
      <c r="N69" s="288" t="s">
        <v>215</v>
      </c>
    </row>
    <row r="70" spans="1:14" s="219" customFormat="1" ht="12.5" x14ac:dyDescent="0.25">
      <c r="A70" s="441"/>
      <c r="B70" s="230" t="s">
        <v>245</v>
      </c>
      <c r="C70" s="285" t="s">
        <v>167</v>
      </c>
      <c r="D70" s="235" t="s">
        <v>246</v>
      </c>
      <c r="E70" s="226" t="s">
        <v>78</v>
      </c>
      <c r="F70" s="228"/>
      <c r="G70" s="226" t="s">
        <v>78</v>
      </c>
      <c r="H70" s="228"/>
      <c r="I70" s="226" t="s">
        <v>78</v>
      </c>
      <c r="J70" s="227"/>
      <c r="K70" s="317">
        <f t="shared" si="4"/>
        <v>0</v>
      </c>
      <c r="L70" s="364">
        <f t="shared" si="5"/>
        <v>0</v>
      </c>
      <c r="M70" s="288">
        <f>VLOOKUP(N70,Scoring!$B$3:$C$9,2,0)</f>
        <v>3</v>
      </c>
      <c r="N70" s="288" t="s">
        <v>215</v>
      </c>
    </row>
    <row r="71" spans="1:14" s="219" customFormat="1" ht="12.5" x14ac:dyDescent="0.25">
      <c r="A71" s="441"/>
      <c r="B71" s="230" t="s">
        <v>245</v>
      </c>
      <c r="C71" s="285" t="s">
        <v>167</v>
      </c>
      <c r="D71" s="235" t="s">
        <v>247</v>
      </c>
      <c r="E71" s="226" t="s">
        <v>78</v>
      </c>
      <c r="F71" s="228"/>
      <c r="G71" s="226" t="s">
        <v>78</v>
      </c>
      <c r="H71" s="228"/>
      <c r="I71" s="226" t="s">
        <v>78</v>
      </c>
      <c r="J71" s="227"/>
      <c r="K71" s="317">
        <f t="shared" si="4"/>
        <v>0</v>
      </c>
      <c r="L71" s="364">
        <f t="shared" si="5"/>
        <v>0</v>
      </c>
      <c r="M71" s="288">
        <f>VLOOKUP(N71,Scoring!$B$3:$C$9,2,0)</f>
        <v>3</v>
      </c>
      <c r="N71" s="288" t="s">
        <v>215</v>
      </c>
    </row>
    <row r="72" spans="1:14" s="219" customFormat="1" ht="11.5" x14ac:dyDescent="0.25">
      <c r="A72" s="441" t="s">
        <v>248</v>
      </c>
      <c r="B72" s="221" t="s">
        <v>249</v>
      </c>
      <c r="C72" s="139" t="s">
        <v>144</v>
      </c>
      <c r="D72" s="222"/>
      <c r="E72" s="226" t="s">
        <v>78</v>
      </c>
      <c r="F72" s="228"/>
      <c r="G72" s="226" t="s">
        <v>78</v>
      </c>
      <c r="H72" s="228"/>
      <c r="I72" s="226" t="s">
        <v>78</v>
      </c>
      <c r="J72" s="227"/>
      <c r="K72" s="317">
        <f t="shared" si="4"/>
        <v>0</v>
      </c>
      <c r="L72" s="364">
        <f t="shared" si="5"/>
        <v>0</v>
      </c>
      <c r="M72" s="288">
        <f>VLOOKUP(N72,Scoring!$B$3:$C$9,2,0)</f>
        <v>3</v>
      </c>
      <c r="N72" s="288" t="s">
        <v>215</v>
      </c>
    </row>
    <row r="73" spans="1:14" s="219" customFormat="1" ht="11.5" x14ac:dyDescent="0.25">
      <c r="A73" s="441"/>
      <c r="B73" s="225" t="s">
        <v>250</v>
      </c>
      <c r="C73" s="139" t="s">
        <v>221</v>
      </c>
      <c r="D73" s="222"/>
      <c r="E73" s="226" t="s">
        <v>78</v>
      </c>
      <c r="F73" s="228"/>
      <c r="G73" s="226" t="s">
        <v>78</v>
      </c>
      <c r="H73" s="228"/>
      <c r="I73" s="226" t="s">
        <v>78</v>
      </c>
      <c r="J73" s="227"/>
      <c r="K73" s="317">
        <f t="shared" si="4"/>
        <v>0</v>
      </c>
      <c r="L73" s="364">
        <f t="shared" si="5"/>
        <v>0</v>
      </c>
      <c r="M73" s="288">
        <f>VLOOKUP(N73,Scoring!$B$3:$C$9,2,0)</f>
        <v>3</v>
      </c>
      <c r="N73" s="288" t="s">
        <v>215</v>
      </c>
    </row>
    <row r="74" spans="1:14" s="219" customFormat="1" ht="11.5" x14ac:dyDescent="0.25">
      <c r="A74" s="220">
        <v>3.4</v>
      </c>
      <c r="B74" s="221" t="s">
        <v>251</v>
      </c>
      <c r="C74" s="139"/>
      <c r="D74" s="222"/>
      <c r="E74" s="215" t="s">
        <v>141</v>
      </c>
      <c r="F74" s="294" t="s">
        <v>141</v>
      </c>
      <c r="G74" s="224" t="s">
        <v>141</v>
      </c>
      <c r="H74" s="222" t="s">
        <v>141</v>
      </c>
      <c r="I74" s="224" t="s">
        <v>141</v>
      </c>
      <c r="J74" s="332" t="s">
        <v>141</v>
      </c>
      <c r="K74" s="224"/>
      <c r="L74" s="332"/>
      <c r="M74" s="237"/>
      <c r="N74" s="237"/>
    </row>
    <row r="75" spans="1:14" s="219" customFormat="1" ht="11.5" x14ac:dyDescent="0.25">
      <c r="A75" s="229" t="s">
        <v>252</v>
      </c>
      <c r="B75" s="221" t="s">
        <v>253</v>
      </c>
      <c r="C75" s="139" t="s">
        <v>71</v>
      </c>
      <c r="D75" s="222"/>
      <c r="E75" s="226" t="s">
        <v>78</v>
      </c>
      <c r="F75" s="228"/>
      <c r="G75" s="226" t="s">
        <v>78</v>
      </c>
      <c r="H75" s="228"/>
      <c r="I75" s="226" t="s">
        <v>78</v>
      </c>
      <c r="J75" s="227"/>
      <c r="K75" s="319">
        <f>VLOOKUP(G75,ComplianceList,2,0)</f>
        <v>0</v>
      </c>
      <c r="L75" s="365">
        <f>VLOOKUP(I75,ComplianceList,2,0)</f>
        <v>0</v>
      </c>
      <c r="M75" s="288">
        <f>VLOOKUP(N75,Scoring!$B$3:$C$9,2,0)</f>
        <v>4</v>
      </c>
      <c r="N75" s="288" t="s">
        <v>251</v>
      </c>
    </row>
    <row r="76" spans="1:14" s="219" customFormat="1" ht="11.5" x14ac:dyDescent="0.25">
      <c r="A76" s="442" t="s">
        <v>254</v>
      </c>
      <c r="B76" s="225" t="s">
        <v>255</v>
      </c>
      <c r="C76" s="139">
        <v>2200</v>
      </c>
      <c r="D76" s="222" t="s">
        <v>256</v>
      </c>
      <c r="E76" s="226" t="s">
        <v>78</v>
      </c>
      <c r="F76" s="228"/>
      <c r="G76" s="226" t="s">
        <v>78</v>
      </c>
      <c r="H76" s="228"/>
      <c r="I76" s="226" t="s">
        <v>78</v>
      </c>
      <c r="J76" s="227"/>
      <c r="K76" s="319">
        <f>VLOOKUP(G76,ComplianceList,2,0)</f>
        <v>0</v>
      </c>
      <c r="L76" s="365">
        <f>VLOOKUP(I76,ComplianceList,2,0)</f>
        <v>0</v>
      </c>
      <c r="M76" s="288">
        <f>VLOOKUP(N76,Scoring!$B$3:$C$9,2,0)</f>
        <v>4</v>
      </c>
      <c r="N76" s="288" t="s">
        <v>251</v>
      </c>
    </row>
    <row r="77" spans="1:14" s="219" customFormat="1" ht="11.5" x14ac:dyDescent="0.25">
      <c r="A77" s="443"/>
      <c r="B77" s="225" t="s">
        <v>257</v>
      </c>
      <c r="C77" s="139" t="s">
        <v>258</v>
      </c>
      <c r="D77" s="222" t="s">
        <v>247</v>
      </c>
      <c r="E77" s="226" t="s">
        <v>78</v>
      </c>
      <c r="F77" s="228"/>
      <c r="G77" s="226" t="s">
        <v>78</v>
      </c>
      <c r="H77" s="228"/>
      <c r="I77" s="226" t="s">
        <v>78</v>
      </c>
      <c r="J77" s="227"/>
      <c r="K77" s="319">
        <f>VLOOKUP(G77,ComplianceList,2,0)</f>
        <v>0</v>
      </c>
      <c r="L77" s="365">
        <f>VLOOKUP(I77,ComplianceList,2,0)</f>
        <v>0</v>
      </c>
      <c r="M77" s="288">
        <f>VLOOKUP(N77,Scoring!$B$3:$C$9,2,0)</f>
        <v>4</v>
      </c>
      <c r="N77" s="288" t="s">
        <v>251</v>
      </c>
    </row>
    <row r="78" spans="1:14" s="219" customFormat="1" ht="11.5" x14ac:dyDescent="0.25">
      <c r="A78" s="444"/>
      <c r="B78" s="225" t="s">
        <v>259</v>
      </c>
      <c r="C78" s="139" t="s">
        <v>260</v>
      </c>
      <c r="D78" s="222"/>
      <c r="E78" s="226" t="s">
        <v>78</v>
      </c>
      <c r="F78" s="228"/>
      <c r="G78" s="226" t="s">
        <v>78</v>
      </c>
      <c r="H78" s="228"/>
      <c r="I78" s="226" t="s">
        <v>78</v>
      </c>
      <c r="J78" s="227"/>
      <c r="K78" s="319">
        <f>VLOOKUP(G78,ComplianceList,2,0)</f>
        <v>0</v>
      </c>
      <c r="L78" s="365">
        <f>VLOOKUP(I78,ComplianceList,2,0)</f>
        <v>0</v>
      </c>
      <c r="M78" s="288">
        <f>VLOOKUP(N78,Scoring!$B$3:$C$9,2,0)</f>
        <v>4</v>
      </c>
      <c r="N78" s="288" t="s">
        <v>251</v>
      </c>
    </row>
    <row r="79" spans="1:14" s="219" customFormat="1" ht="11.5" x14ac:dyDescent="0.25">
      <c r="A79" s="442" t="s">
        <v>261</v>
      </c>
      <c r="B79" s="221" t="s">
        <v>262</v>
      </c>
      <c r="C79" s="239"/>
      <c r="D79" s="222"/>
      <c r="E79" s="215" t="s">
        <v>141</v>
      </c>
      <c r="F79" s="294" t="s">
        <v>141</v>
      </c>
      <c r="G79" s="224" t="s">
        <v>141</v>
      </c>
      <c r="H79" s="222" t="s">
        <v>141</v>
      </c>
      <c r="I79" s="224" t="s">
        <v>141</v>
      </c>
      <c r="J79" s="332" t="s">
        <v>141</v>
      </c>
      <c r="K79" s="224"/>
      <c r="L79" s="332"/>
      <c r="M79" s="288"/>
      <c r="N79" s="288"/>
    </row>
    <row r="80" spans="1:14" s="219" customFormat="1" ht="11.5" x14ac:dyDescent="0.25">
      <c r="A80" s="443"/>
      <c r="B80" s="225" t="s">
        <v>263</v>
      </c>
      <c r="C80" s="139">
        <v>40</v>
      </c>
      <c r="D80" s="222" t="s">
        <v>264</v>
      </c>
      <c r="E80" s="226" t="s">
        <v>78</v>
      </c>
      <c r="F80" s="228"/>
      <c r="G80" s="226" t="s">
        <v>78</v>
      </c>
      <c r="H80" s="228"/>
      <c r="I80" s="226" t="s">
        <v>78</v>
      </c>
      <c r="J80" s="227"/>
      <c r="K80" s="319">
        <f>VLOOKUP(G80,ComplianceList,2,0)</f>
        <v>0</v>
      </c>
      <c r="L80" s="365">
        <f>VLOOKUP(I80,ComplianceList,2,0)</f>
        <v>0</v>
      </c>
      <c r="M80" s="288">
        <f>VLOOKUP(N80,Scoring!$B$3:$C$9,2,0)</f>
        <v>4</v>
      </c>
      <c r="N80" s="288" t="s">
        <v>251</v>
      </c>
    </row>
    <row r="81" spans="1:14" s="219" customFormat="1" ht="11.5" x14ac:dyDescent="0.25">
      <c r="A81" s="443"/>
      <c r="B81" s="225" t="s">
        <v>265</v>
      </c>
      <c r="C81" s="139">
        <v>30</v>
      </c>
      <c r="D81" s="222" t="s">
        <v>264</v>
      </c>
      <c r="E81" s="226" t="s">
        <v>78</v>
      </c>
      <c r="F81" s="228"/>
      <c r="G81" s="226" t="s">
        <v>78</v>
      </c>
      <c r="H81" s="228"/>
      <c r="I81" s="226" t="s">
        <v>78</v>
      </c>
      <c r="J81" s="227"/>
      <c r="K81" s="319">
        <f>VLOOKUP(G81,ComplianceList,2,0)</f>
        <v>0</v>
      </c>
      <c r="L81" s="365">
        <f>VLOOKUP(I81,ComplianceList,2,0)</f>
        <v>0</v>
      </c>
      <c r="M81" s="288">
        <f>VLOOKUP(N81,Scoring!$B$3:$C$9,2,0)</f>
        <v>4</v>
      </c>
      <c r="N81" s="288" t="s">
        <v>251</v>
      </c>
    </row>
    <row r="82" spans="1:14" s="219" customFormat="1" ht="11.5" x14ac:dyDescent="0.25">
      <c r="A82" s="443"/>
      <c r="B82" s="225" t="s">
        <v>266</v>
      </c>
      <c r="C82" s="139">
        <v>20</v>
      </c>
      <c r="D82" s="222" t="s">
        <v>264</v>
      </c>
      <c r="E82" s="226" t="s">
        <v>78</v>
      </c>
      <c r="F82" s="228"/>
      <c r="G82" s="226" t="s">
        <v>78</v>
      </c>
      <c r="H82" s="228"/>
      <c r="I82" s="226" t="s">
        <v>78</v>
      </c>
      <c r="J82" s="227"/>
      <c r="K82" s="319">
        <f>VLOOKUP(G82,ComplianceList,2,0)</f>
        <v>0</v>
      </c>
      <c r="L82" s="365">
        <f>VLOOKUP(I82,ComplianceList,2,0)</f>
        <v>0</v>
      </c>
      <c r="M82" s="288">
        <f>VLOOKUP(N82,Scoring!$B$3:$C$9,2,0)</f>
        <v>4</v>
      </c>
      <c r="N82" s="288" t="s">
        <v>251</v>
      </c>
    </row>
    <row r="83" spans="1:14" s="219" customFormat="1" ht="11.5" x14ac:dyDescent="0.25">
      <c r="A83" s="444"/>
      <c r="B83" s="225" t="s">
        <v>267</v>
      </c>
      <c r="C83" s="139">
        <v>-10</v>
      </c>
      <c r="D83" s="222" t="s">
        <v>264</v>
      </c>
      <c r="E83" s="226" t="s">
        <v>78</v>
      </c>
      <c r="F83" s="228"/>
      <c r="G83" s="226" t="s">
        <v>78</v>
      </c>
      <c r="H83" s="228"/>
      <c r="I83" s="226" t="s">
        <v>78</v>
      </c>
      <c r="J83" s="227"/>
      <c r="K83" s="319">
        <f>VLOOKUP(G83,ComplianceList,2,0)</f>
        <v>0</v>
      </c>
      <c r="L83" s="365">
        <f>VLOOKUP(I83,ComplianceList,2,0)</f>
        <v>0</v>
      </c>
      <c r="M83" s="288">
        <f>VLOOKUP(N83,Scoring!$B$3:$C$9,2,0)</f>
        <v>4</v>
      </c>
      <c r="N83" s="288" t="s">
        <v>251</v>
      </c>
    </row>
    <row r="84" spans="1:14" s="219" customFormat="1" ht="11.5" x14ac:dyDescent="0.25">
      <c r="A84" s="442" t="s">
        <v>268</v>
      </c>
      <c r="B84" s="221" t="s">
        <v>269</v>
      </c>
      <c r="C84" s="139"/>
      <c r="D84" s="222"/>
      <c r="E84" s="215" t="s">
        <v>141</v>
      </c>
      <c r="F84" s="294" t="s">
        <v>141</v>
      </c>
      <c r="G84" s="224" t="s">
        <v>141</v>
      </c>
      <c r="H84" s="222" t="s">
        <v>141</v>
      </c>
      <c r="I84" s="224" t="s">
        <v>141</v>
      </c>
      <c r="J84" s="332" t="s">
        <v>141</v>
      </c>
      <c r="K84" s="224"/>
      <c r="L84" s="332"/>
      <c r="M84" s="288"/>
      <c r="N84" s="288"/>
    </row>
    <row r="85" spans="1:14" s="219" customFormat="1" ht="11.5" x14ac:dyDescent="0.25">
      <c r="A85" s="443"/>
      <c r="B85" s="225" t="s">
        <v>263</v>
      </c>
      <c r="C85" s="139">
        <v>50</v>
      </c>
      <c r="D85" s="222" t="s">
        <v>264</v>
      </c>
      <c r="E85" s="226" t="s">
        <v>78</v>
      </c>
      <c r="F85" s="228"/>
      <c r="G85" s="226" t="s">
        <v>78</v>
      </c>
      <c r="H85" s="228"/>
      <c r="I85" s="226" t="s">
        <v>78</v>
      </c>
      <c r="J85" s="227"/>
      <c r="K85" s="319">
        <f>VLOOKUP(G85,ComplianceList,2,0)</f>
        <v>0</v>
      </c>
      <c r="L85" s="365">
        <f>VLOOKUP(I85,ComplianceList,2,0)</f>
        <v>0</v>
      </c>
      <c r="M85" s="288">
        <f>VLOOKUP(N85,Scoring!$B$3:$C$9,2,0)</f>
        <v>4</v>
      </c>
      <c r="N85" s="288" t="s">
        <v>251</v>
      </c>
    </row>
    <row r="86" spans="1:14" s="219" customFormat="1" ht="11.5" x14ac:dyDescent="0.25">
      <c r="A86" s="443"/>
      <c r="B86" s="225" t="s">
        <v>265</v>
      </c>
      <c r="C86" s="139">
        <v>35</v>
      </c>
      <c r="D86" s="222" t="s">
        <v>264</v>
      </c>
      <c r="E86" s="226" t="s">
        <v>78</v>
      </c>
      <c r="F86" s="228"/>
      <c r="G86" s="226" t="s">
        <v>78</v>
      </c>
      <c r="H86" s="228"/>
      <c r="I86" s="226" t="s">
        <v>78</v>
      </c>
      <c r="J86" s="227"/>
      <c r="K86" s="319">
        <f>VLOOKUP(G86,ComplianceList,2,0)</f>
        <v>0</v>
      </c>
      <c r="L86" s="365">
        <f>VLOOKUP(I86,ComplianceList,2,0)</f>
        <v>0</v>
      </c>
      <c r="M86" s="288">
        <f>VLOOKUP(N86,Scoring!$B$3:$C$9,2,0)</f>
        <v>4</v>
      </c>
      <c r="N86" s="288" t="s">
        <v>251</v>
      </c>
    </row>
    <row r="87" spans="1:14" s="219" customFormat="1" ht="11.5" x14ac:dyDescent="0.25">
      <c r="A87" s="443"/>
      <c r="B87" s="225" t="s">
        <v>266</v>
      </c>
      <c r="C87" s="139">
        <v>25</v>
      </c>
      <c r="D87" s="222" t="s">
        <v>264</v>
      </c>
      <c r="E87" s="226" t="s">
        <v>78</v>
      </c>
      <c r="F87" s="228"/>
      <c r="G87" s="226" t="s">
        <v>78</v>
      </c>
      <c r="H87" s="228"/>
      <c r="I87" s="226" t="s">
        <v>78</v>
      </c>
      <c r="J87" s="227"/>
      <c r="K87" s="319">
        <f>VLOOKUP(G87,ComplianceList,2,0)</f>
        <v>0</v>
      </c>
      <c r="L87" s="365">
        <f>VLOOKUP(I87,ComplianceList,2,0)</f>
        <v>0</v>
      </c>
      <c r="M87" s="288">
        <f>VLOOKUP(N87,Scoring!$B$3:$C$9,2,0)</f>
        <v>4</v>
      </c>
      <c r="N87" s="288" t="s">
        <v>251</v>
      </c>
    </row>
    <row r="88" spans="1:14" s="219" customFormat="1" ht="11.5" x14ac:dyDescent="0.25">
      <c r="A88" s="444"/>
      <c r="B88" s="225" t="s">
        <v>267</v>
      </c>
      <c r="C88" s="139">
        <v>-5</v>
      </c>
      <c r="D88" s="222" t="s">
        <v>264</v>
      </c>
      <c r="E88" s="226" t="s">
        <v>78</v>
      </c>
      <c r="F88" s="228"/>
      <c r="G88" s="226" t="s">
        <v>78</v>
      </c>
      <c r="H88" s="228"/>
      <c r="I88" s="226" t="s">
        <v>78</v>
      </c>
      <c r="J88" s="227"/>
      <c r="K88" s="319">
        <f>VLOOKUP(G88,ComplianceList,2,0)</f>
        <v>0</v>
      </c>
      <c r="L88" s="365">
        <f>VLOOKUP(I88,ComplianceList,2,0)</f>
        <v>0</v>
      </c>
      <c r="M88" s="288">
        <f>VLOOKUP(N88,Scoring!$B$3:$C$9,2,0)</f>
        <v>4</v>
      </c>
      <c r="N88" s="288" t="s">
        <v>251</v>
      </c>
    </row>
    <row r="89" spans="1:14" s="219" customFormat="1" ht="11.5" x14ac:dyDescent="0.25">
      <c r="A89" s="442" t="s">
        <v>270</v>
      </c>
      <c r="B89" s="221" t="s">
        <v>271</v>
      </c>
      <c r="C89" s="139"/>
      <c r="D89" s="222"/>
      <c r="E89" s="215" t="s">
        <v>141</v>
      </c>
      <c r="F89" s="294" t="s">
        <v>141</v>
      </c>
      <c r="G89" s="224" t="s">
        <v>141</v>
      </c>
      <c r="H89" s="222" t="s">
        <v>141</v>
      </c>
      <c r="I89" s="224" t="s">
        <v>141</v>
      </c>
      <c r="J89" s="332" t="s">
        <v>141</v>
      </c>
      <c r="K89" s="224"/>
      <c r="L89" s="332"/>
      <c r="M89" s="288"/>
      <c r="N89" s="288"/>
    </row>
    <row r="90" spans="1:14" s="219" customFormat="1" ht="11.5" x14ac:dyDescent="0.25">
      <c r="A90" s="443"/>
      <c r="B90" s="225" t="s">
        <v>263</v>
      </c>
      <c r="C90" s="139">
        <v>35</v>
      </c>
      <c r="D90" s="222" t="s">
        <v>264</v>
      </c>
      <c r="E90" s="226" t="s">
        <v>78</v>
      </c>
      <c r="F90" s="228"/>
      <c r="G90" s="226" t="s">
        <v>78</v>
      </c>
      <c r="H90" s="228"/>
      <c r="I90" s="226" t="s">
        <v>78</v>
      </c>
      <c r="J90" s="227"/>
      <c r="K90" s="319">
        <f t="shared" ref="K90:K98" si="6">VLOOKUP(G90,ComplianceList,2,0)</f>
        <v>0</v>
      </c>
      <c r="L90" s="365">
        <f t="shared" ref="L90:L98" si="7">VLOOKUP(I90,ComplianceList,2,0)</f>
        <v>0</v>
      </c>
      <c r="M90" s="288">
        <f>VLOOKUP(N90,Scoring!$B$3:$C$9,2,0)</f>
        <v>4</v>
      </c>
      <c r="N90" s="288" t="s">
        <v>251</v>
      </c>
    </row>
    <row r="91" spans="1:14" s="219" customFormat="1" ht="11.5" x14ac:dyDescent="0.25">
      <c r="A91" s="443"/>
      <c r="B91" s="225" t="s">
        <v>265</v>
      </c>
      <c r="C91" s="139">
        <v>25</v>
      </c>
      <c r="D91" s="222" t="s">
        <v>264</v>
      </c>
      <c r="E91" s="226" t="s">
        <v>78</v>
      </c>
      <c r="F91" s="228"/>
      <c r="G91" s="226" t="s">
        <v>78</v>
      </c>
      <c r="H91" s="228"/>
      <c r="I91" s="226" t="s">
        <v>78</v>
      </c>
      <c r="J91" s="227"/>
      <c r="K91" s="319">
        <f t="shared" si="6"/>
        <v>0</v>
      </c>
      <c r="L91" s="365">
        <f t="shared" si="7"/>
        <v>0</v>
      </c>
      <c r="M91" s="288">
        <f>VLOOKUP(N91,Scoring!$B$3:$C$9,2,0)</f>
        <v>4</v>
      </c>
      <c r="N91" s="288" t="s">
        <v>251</v>
      </c>
    </row>
    <row r="92" spans="1:14" s="219" customFormat="1" ht="11.5" x14ac:dyDescent="0.25">
      <c r="A92" s="443"/>
      <c r="B92" s="225" t="s">
        <v>266</v>
      </c>
      <c r="C92" s="139">
        <v>20</v>
      </c>
      <c r="D92" s="222" t="s">
        <v>264</v>
      </c>
      <c r="E92" s="226" t="s">
        <v>78</v>
      </c>
      <c r="F92" s="228"/>
      <c r="G92" s="226" t="s">
        <v>78</v>
      </c>
      <c r="H92" s="228"/>
      <c r="I92" s="226" t="s">
        <v>78</v>
      </c>
      <c r="J92" s="227"/>
      <c r="K92" s="319">
        <f t="shared" si="6"/>
        <v>0</v>
      </c>
      <c r="L92" s="365">
        <f t="shared" si="7"/>
        <v>0</v>
      </c>
      <c r="M92" s="288">
        <f>VLOOKUP(N92,Scoring!$B$3:$C$9,2,0)</f>
        <v>4</v>
      </c>
      <c r="N92" s="288" t="s">
        <v>251</v>
      </c>
    </row>
    <row r="93" spans="1:14" s="219" customFormat="1" ht="11.5" x14ac:dyDescent="0.25">
      <c r="A93" s="444"/>
      <c r="B93" s="225" t="s">
        <v>267</v>
      </c>
      <c r="C93" s="139">
        <v>-5</v>
      </c>
      <c r="D93" s="222" t="s">
        <v>264</v>
      </c>
      <c r="E93" s="226" t="s">
        <v>78</v>
      </c>
      <c r="F93" s="228"/>
      <c r="G93" s="226" t="s">
        <v>78</v>
      </c>
      <c r="H93" s="228"/>
      <c r="I93" s="226" t="s">
        <v>78</v>
      </c>
      <c r="J93" s="227"/>
      <c r="K93" s="319">
        <f t="shared" si="6"/>
        <v>0</v>
      </c>
      <c r="L93" s="365">
        <f t="shared" si="7"/>
        <v>0</v>
      </c>
      <c r="M93" s="288">
        <f>VLOOKUP(N93,Scoring!$B$3:$C$9,2,0)</f>
        <v>4</v>
      </c>
      <c r="N93" s="288" t="s">
        <v>251</v>
      </c>
    </row>
    <row r="94" spans="1:14" s="219" customFormat="1" ht="11.5" x14ac:dyDescent="0.25">
      <c r="A94" s="229" t="s">
        <v>272</v>
      </c>
      <c r="B94" s="221" t="s">
        <v>273</v>
      </c>
      <c r="C94" s="139" t="s">
        <v>144</v>
      </c>
      <c r="D94" s="222"/>
      <c r="E94" s="226" t="s">
        <v>78</v>
      </c>
      <c r="F94" s="228"/>
      <c r="G94" s="226" t="s">
        <v>78</v>
      </c>
      <c r="H94" s="228"/>
      <c r="I94" s="226" t="s">
        <v>78</v>
      </c>
      <c r="J94" s="227"/>
      <c r="K94" s="319">
        <f t="shared" si="6"/>
        <v>0</v>
      </c>
      <c r="L94" s="365">
        <f t="shared" si="7"/>
        <v>0</v>
      </c>
      <c r="M94" s="288">
        <f>VLOOKUP(N94,Scoring!$B$3:$C$9,2,0)</f>
        <v>4</v>
      </c>
      <c r="N94" s="288" t="s">
        <v>251</v>
      </c>
    </row>
    <row r="95" spans="1:14" s="219" customFormat="1" ht="11.5" x14ac:dyDescent="0.25">
      <c r="A95" s="229" t="s">
        <v>274</v>
      </c>
      <c r="B95" s="221" t="s">
        <v>275</v>
      </c>
      <c r="C95" s="139" t="s">
        <v>144</v>
      </c>
      <c r="D95" s="222"/>
      <c r="E95" s="226" t="s">
        <v>78</v>
      </c>
      <c r="F95" s="228"/>
      <c r="G95" s="226" t="s">
        <v>78</v>
      </c>
      <c r="H95" s="228"/>
      <c r="I95" s="226" t="s">
        <v>78</v>
      </c>
      <c r="J95" s="227"/>
      <c r="K95" s="319">
        <f t="shared" si="6"/>
        <v>0</v>
      </c>
      <c r="L95" s="365">
        <f t="shared" si="7"/>
        <v>0</v>
      </c>
      <c r="M95" s="288">
        <f>VLOOKUP(N95,Scoring!$B$3:$C$9,2,0)</f>
        <v>4</v>
      </c>
      <c r="N95" s="288" t="s">
        <v>251</v>
      </c>
    </row>
    <row r="96" spans="1:14" s="219" customFormat="1" ht="11.5" x14ac:dyDescent="0.25">
      <c r="A96" s="229" t="s">
        <v>276</v>
      </c>
      <c r="B96" s="221" t="s">
        <v>277</v>
      </c>
      <c r="C96" s="139" t="s">
        <v>144</v>
      </c>
      <c r="D96" s="222"/>
      <c r="E96" s="226" t="s">
        <v>78</v>
      </c>
      <c r="F96" s="228"/>
      <c r="G96" s="226" t="s">
        <v>78</v>
      </c>
      <c r="H96" s="228"/>
      <c r="I96" s="226" t="s">
        <v>78</v>
      </c>
      <c r="J96" s="227"/>
      <c r="K96" s="319">
        <f t="shared" si="6"/>
        <v>0</v>
      </c>
      <c r="L96" s="365">
        <f t="shared" si="7"/>
        <v>0</v>
      </c>
      <c r="M96" s="288">
        <f>VLOOKUP(N96,Scoring!$B$3:$C$9,2,0)</f>
        <v>4</v>
      </c>
      <c r="N96" s="288" t="s">
        <v>251</v>
      </c>
    </row>
    <row r="97" spans="1:14" s="219" customFormat="1" ht="11.5" x14ac:dyDescent="0.25">
      <c r="A97" s="229" t="s">
        <v>278</v>
      </c>
      <c r="B97" s="221" t="s">
        <v>279</v>
      </c>
      <c r="C97" s="139" t="s">
        <v>203</v>
      </c>
      <c r="D97" s="222"/>
      <c r="E97" s="226"/>
      <c r="F97" s="228"/>
      <c r="G97" s="226" t="s">
        <v>78</v>
      </c>
      <c r="H97" s="228"/>
      <c r="I97" s="226" t="s">
        <v>78</v>
      </c>
      <c r="J97" s="227"/>
      <c r="K97" s="319">
        <f t="shared" si="6"/>
        <v>0</v>
      </c>
      <c r="L97" s="365">
        <f t="shared" si="7"/>
        <v>0</v>
      </c>
      <c r="M97" s="288">
        <f>VLOOKUP(N97,Scoring!$B$3:$C$9,2,0)</f>
        <v>4</v>
      </c>
      <c r="N97" s="288" t="s">
        <v>251</v>
      </c>
    </row>
    <row r="98" spans="1:14" s="219" customFormat="1" ht="11.5" x14ac:dyDescent="0.25">
      <c r="A98" s="229" t="s">
        <v>280</v>
      </c>
      <c r="B98" s="221" t="s">
        <v>281</v>
      </c>
      <c r="C98" s="139" t="s">
        <v>203</v>
      </c>
      <c r="D98" s="222"/>
      <c r="E98" s="226"/>
      <c r="F98" s="228"/>
      <c r="G98" s="226" t="s">
        <v>78</v>
      </c>
      <c r="H98" s="228"/>
      <c r="I98" s="226" t="s">
        <v>78</v>
      </c>
      <c r="J98" s="227"/>
      <c r="K98" s="319">
        <f t="shared" si="6"/>
        <v>0</v>
      </c>
      <c r="L98" s="365">
        <f t="shared" si="7"/>
        <v>0</v>
      </c>
      <c r="M98" s="288">
        <f>VLOOKUP(N98,Scoring!$B$3:$C$9,2,0)</f>
        <v>4</v>
      </c>
      <c r="N98" s="288" t="s">
        <v>251</v>
      </c>
    </row>
    <row r="99" spans="1:14" s="219" customFormat="1" ht="11.5" x14ac:dyDescent="0.25">
      <c r="A99" s="441" t="s">
        <v>282</v>
      </c>
      <c r="B99" s="221" t="s">
        <v>283</v>
      </c>
      <c r="C99" s="139"/>
      <c r="D99" s="222"/>
      <c r="E99" s="215" t="s">
        <v>141</v>
      </c>
      <c r="F99" s="294" t="s">
        <v>141</v>
      </c>
      <c r="G99" s="224" t="s">
        <v>141</v>
      </c>
      <c r="H99" s="222" t="s">
        <v>141</v>
      </c>
      <c r="I99" s="224" t="s">
        <v>141</v>
      </c>
      <c r="J99" s="332" t="s">
        <v>141</v>
      </c>
      <c r="K99" s="224"/>
      <c r="L99" s="332"/>
      <c r="M99" s="288"/>
      <c r="N99" s="288"/>
    </row>
    <row r="100" spans="1:14" s="219" customFormat="1" ht="11.5" x14ac:dyDescent="0.25">
      <c r="A100" s="441"/>
      <c r="B100" s="225" t="s">
        <v>284</v>
      </c>
      <c r="C100" s="139" t="s">
        <v>203</v>
      </c>
      <c r="D100" s="222" t="s">
        <v>285</v>
      </c>
      <c r="E100" s="226"/>
      <c r="F100" s="228"/>
      <c r="G100" s="226" t="s">
        <v>78</v>
      </c>
      <c r="H100" s="228"/>
      <c r="I100" s="226" t="s">
        <v>78</v>
      </c>
      <c r="J100" s="227"/>
      <c r="K100" s="319">
        <f>VLOOKUP(G100,ComplianceList,2,0)</f>
        <v>0</v>
      </c>
      <c r="L100" s="365">
        <f>VLOOKUP(I100,ComplianceList,2,0)</f>
        <v>0</v>
      </c>
      <c r="M100" s="288">
        <f>VLOOKUP(N100,Scoring!$B$3:$C$9,2,0)</f>
        <v>4</v>
      </c>
      <c r="N100" s="288" t="s">
        <v>251</v>
      </c>
    </row>
    <row r="101" spans="1:14" s="219" customFormat="1" ht="11.5" x14ac:dyDescent="0.25">
      <c r="A101" s="441"/>
      <c r="B101" s="225" t="s">
        <v>286</v>
      </c>
      <c r="C101" s="139" t="s">
        <v>203</v>
      </c>
      <c r="D101" s="222"/>
      <c r="E101" s="226"/>
      <c r="F101" s="228"/>
      <c r="G101" s="226" t="s">
        <v>78</v>
      </c>
      <c r="H101" s="228"/>
      <c r="I101" s="226" t="s">
        <v>78</v>
      </c>
      <c r="J101" s="227"/>
      <c r="K101" s="319">
        <f>VLOOKUP(G101,ComplianceList,2,0)</f>
        <v>0</v>
      </c>
      <c r="L101" s="365">
        <f>VLOOKUP(I101,ComplianceList,2,0)</f>
        <v>0</v>
      </c>
      <c r="M101" s="288">
        <f>VLOOKUP(N101,Scoring!$B$3:$C$9,2,0)</f>
        <v>4</v>
      </c>
      <c r="N101" s="288" t="s">
        <v>251</v>
      </c>
    </row>
    <row r="102" spans="1:14" s="219" customFormat="1" ht="11.5" x14ac:dyDescent="0.25">
      <c r="A102" s="442" t="s">
        <v>287</v>
      </c>
      <c r="B102" s="221" t="s">
        <v>288</v>
      </c>
      <c r="C102" s="139"/>
      <c r="D102" s="222"/>
      <c r="E102" s="215" t="s">
        <v>141</v>
      </c>
      <c r="F102" s="294" t="s">
        <v>141</v>
      </c>
      <c r="G102" s="224" t="s">
        <v>141</v>
      </c>
      <c r="H102" s="222" t="s">
        <v>141</v>
      </c>
      <c r="I102" s="224" t="s">
        <v>141</v>
      </c>
      <c r="J102" s="332" t="s">
        <v>141</v>
      </c>
      <c r="K102" s="224"/>
      <c r="L102" s="332"/>
      <c r="M102" s="288"/>
      <c r="N102" s="288"/>
    </row>
    <row r="103" spans="1:14" s="219" customFormat="1" ht="11.5" x14ac:dyDescent="0.25">
      <c r="A103" s="444"/>
      <c r="B103" s="225" t="s">
        <v>289</v>
      </c>
      <c r="C103" s="450" t="s">
        <v>290</v>
      </c>
      <c r="D103" s="222"/>
      <c r="E103" s="226" t="s">
        <v>78</v>
      </c>
      <c r="F103" s="228"/>
      <c r="G103" s="226" t="s">
        <v>78</v>
      </c>
      <c r="H103" s="228"/>
      <c r="I103" s="226" t="s">
        <v>78</v>
      </c>
      <c r="J103" s="227"/>
      <c r="K103" s="319">
        <f t="shared" ref="K103:K114" si="8">VLOOKUP(G103,ComplianceList,2,0)</f>
        <v>0</v>
      </c>
      <c r="L103" s="365">
        <f t="shared" ref="L103:L114" si="9">VLOOKUP(I103,ComplianceList,2,0)</f>
        <v>0</v>
      </c>
      <c r="M103" s="288">
        <f>VLOOKUP(N103,Scoring!$B$3:$C$9,2,0)</f>
        <v>4</v>
      </c>
      <c r="N103" s="288" t="s">
        <v>251</v>
      </c>
    </row>
    <row r="104" spans="1:14" s="219" customFormat="1" ht="11.5" x14ac:dyDescent="0.25">
      <c r="A104" s="229" t="s">
        <v>291</v>
      </c>
      <c r="B104" s="221" t="s">
        <v>292</v>
      </c>
      <c r="C104" s="465"/>
      <c r="D104" s="222"/>
      <c r="E104" s="226" t="s">
        <v>78</v>
      </c>
      <c r="F104" s="228"/>
      <c r="G104" s="226" t="s">
        <v>78</v>
      </c>
      <c r="H104" s="228"/>
      <c r="I104" s="226" t="s">
        <v>78</v>
      </c>
      <c r="J104" s="227"/>
      <c r="K104" s="319">
        <f t="shared" si="8"/>
        <v>0</v>
      </c>
      <c r="L104" s="365">
        <f t="shared" si="9"/>
        <v>0</v>
      </c>
      <c r="M104" s="288">
        <f>VLOOKUP(N104,Scoring!$B$3:$C$9,2,0)</f>
        <v>4</v>
      </c>
      <c r="N104" s="288" t="s">
        <v>251</v>
      </c>
    </row>
    <row r="105" spans="1:14" s="219" customFormat="1" ht="11.5" x14ac:dyDescent="0.25">
      <c r="A105" s="229" t="s">
        <v>293</v>
      </c>
      <c r="B105" s="221" t="s">
        <v>294</v>
      </c>
      <c r="C105" s="451"/>
      <c r="D105" s="222"/>
      <c r="E105" s="226" t="s">
        <v>78</v>
      </c>
      <c r="F105" s="228"/>
      <c r="G105" s="226" t="s">
        <v>78</v>
      </c>
      <c r="H105" s="228"/>
      <c r="I105" s="226" t="s">
        <v>78</v>
      </c>
      <c r="J105" s="227"/>
      <c r="K105" s="319">
        <f t="shared" si="8"/>
        <v>0</v>
      </c>
      <c r="L105" s="365">
        <f t="shared" si="9"/>
        <v>0</v>
      </c>
      <c r="M105" s="288">
        <f>VLOOKUP(N105,Scoring!$B$3:$C$9,2,0)</f>
        <v>4</v>
      </c>
      <c r="N105" s="288" t="s">
        <v>251</v>
      </c>
    </row>
    <row r="106" spans="1:14" s="219" customFormat="1" ht="25" x14ac:dyDescent="0.25">
      <c r="A106" s="229" t="s">
        <v>295</v>
      </c>
      <c r="B106" s="221" t="s">
        <v>296</v>
      </c>
      <c r="C106" s="287" t="s">
        <v>297</v>
      </c>
      <c r="D106" s="222"/>
      <c r="E106" s="226" t="s">
        <v>78</v>
      </c>
      <c r="F106" s="228"/>
      <c r="G106" s="226" t="s">
        <v>78</v>
      </c>
      <c r="H106" s="228"/>
      <c r="I106" s="226" t="s">
        <v>78</v>
      </c>
      <c r="J106" s="227"/>
      <c r="K106" s="319">
        <f t="shared" si="8"/>
        <v>0</v>
      </c>
      <c r="L106" s="365">
        <f t="shared" si="9"/>
        <v>0</v>
      </c>
      <c r="M106" s="288">
        <f>VLOOKUP(N106,Scoring!$B$3:$C$9,2,0)</f>
        <v>4</v>
      </c>
      <c r="N106" s="288" t="s">
        <v>251</v>
      </c>
    </row>
    <row r="107" spans="1:14" s="219" customFormat="1" ht="11.5" x14ac:dyDescent="0.25">
      <c r="A107" s="229" t="s">
        <v>298</v>
      </c>
      <c r="B107" s="221" t="s">
        <v>299</v>
      </c>
      <c r="C107" s="139" t="s">
        <v>149</v>
      </c>
      <c r="D107" s="222"/>
      <c r="E107" s="226" t="s">
        <v>78</v>
      </c>
      <c r="F107" s="228"/>
      <c r="G107" s="226" t="s">
        <v>78</v>
      </c>
      <c r="H107" s="228"/>
      <c r="I107" s="226" t="s">
        <v>78</v>
      </c>
      <c r="J107" s="227"/>
      <c r="K107" s="319">
        <f t="shared" si="8"/>
        <v>0</v>
      </c>
      <c r="L107" s="365">
        <f t="shared" si="9"/>
        <v>0</v>
      </c>
      <c r="M107" s="288">
        <f>VLOOKUP(N107,Scoring!$B$3:$C$9,2,0)</f>
        <v>4</v>
      </c>
      <c r="N107" s="288" t="s">
        <v>251</v>
      </c>
    </row>
    <row r="108" spans="1:14" s="219" customFormat="1" ht="11.5" x14ac:dyDescent="0.25">
      <c r="A108" s="229" t="s">
        <v>300</v>
      </c>
      <c r="B108" s="221" t="s">
        <v>301</v>
      </c>
      <c r="C108" s="139" t="s">
        <v>149</v>
      </c>
      <c r="D108" s="222"/>
      <c r="E108" s="226"/>
      <c r="F108" s="228"/>
      <c r="G108" s="226" t="s">
        <v>78</v>
      </c>
      <c r="H108" s="228"/>
      <c r="I108" s="226" t="s">
        <v>78</v>
      </c>
      <c r="J108" s="227"/>
      <c r="K108" s="319">
        <f t="shared" si="8"/>
        <v>0</v>
      </c>
      <c r="L108" s="365">
        <f t="shared" si="9"/>
        <v>0</v>
      </c>
      <c r="M108" s="288">
        <f>VLOOKUP(N108,Scoring!$B$3:$C$9,2,0)</f>
        <v>4</v>
      </c>
      <c r="N108" s="288" t="s">
        <v>251</v>
      </c>
    </row>
    <row r="109" spans="1:14" s="219" customFormat="1" ht="11.5" x14ac:dyDescent="0.25">
      <c r="A109" s="229" t="s">
        <v>302</v>
      </c>
      <c r="B109" s="221" t="s">
        <v>303</v>
      </c>
      <c r="C109" s="139" t="s">
        <v>149</v>
      </c>
      <c r="D109" s="222"/>
      <c r="E109" s="226"/>
      <c r="F109" s="228"/>
      <c r="G109" s="226" t="s">
        <v>78</v>
      </c>
      <c r="H109" s="228"/>
      <c r="I109" s="226" t="s">
        <v>78</v>
      </c>
      <c r="J109" s="227"/>
      <c r="K109" s="319">
        <f t="shared" si="8"/>
        <v>0</v>
      </c>
      <c r="L109" s="365">
        <f t="shared" si="9"/>
        <v>0</v>
      </c>
      <c r="M109" s="288">
        <f>VLOOKUP(N109,Scoring!$B$3:$C$9,2,0)</f>
        <v>4</v>
      </c>
      <c r="N109" s="288" t="s">
        <v>251</v>
      </c>
    </row>
    <row r="110" spans="1:14" s="219" customFormat="1" ht="11.5" x14ac:dyDescent="0.25">
      <c r="A110" s="229" t="s">
        <v>304</v>
      </c>
      <c r="B110" s="221" t="s">
        <v>305</v>
      </c>
      <c r="C110" s="139" t="s">
        <v>149</v>
      </c>
      <c r="D110" s="222"/>
      <c r="E110" s="226"/>
      <c r="F110" s="228"/>
      <c r="G110" s="226" t="s">
        <v>78</v>
      </c>
      <c r="H110" s="228"/>
      <c r="I110" s="226" t="s">
        <v>78</v>
      </c>
      <c r="J110" s="227"/>
      <c r="K110" s="319">
        <f t="shared" si="8"/>
        <v>0</v>
      </c>
      <c r="L110" s="365">
        <f t="shared" si="9"/>
        <v>0</v>
      </c>
      <c r="M110" s="288">
        <f>VLOOKUP(N110,Scoring!$B$3:$C$9,2,0)</f>
        <v>4</v>
      </c>
      <c r="N110" s="288" t="s">
        <v>251</v>
      </c>
    </row>
    <row r="111" spans="1:14" s="219" customFormat="1" ht="11.5" x14ac:dyDescent="0.25">
      <c r="A111" s="229" t="s">
        <v>306</v>
      </c>
      <c r="B111" s="221" t="s">
        <v>307</v>
      </c>
      <c r="C111" s="139" t="s">
        <v>149</v>
      </c>
      <c r="D111" s="222"/>
      <c r="E111" s="226"/>
      <c r="F111" s="228"/>
      <c r="G111" s="226" t="s">
        <v>78</v>
      </c>
      <c r="H111" s="228"/>
      <c r="I111" s="226" t="s">
        <v>78</v>
      </c>
      <c r="J111" s="227"/>
      <c r="K111" s="319">
        <f t="shared" si="8"/>
        <v>0</v>
      </c>
      <c r="L111" s="365">
        <f t="shared" si="9"/>
        <v>0</v>
      </c>
      <c r="M111" s="288">
        <f>VLOOKUP(N111,Scoring!$B$3:$C$9,2,0)</f>
        <v>4</v>
      </c>
      <c r="N111" s="288" t="s">
        <v>251</v>
      </c>
    </row>
    <row r="112" spans="1:14" s="219" customFormat="1" ht="11.5" x14ac:dyDescent="0.25">
      <c r="A112" s="229" t="s">
        <v>308</v>
      </c>
      <c r="B112" s="221" t="s">
        <v>309</v>
      </c>
      <c r="C112" s="139" t="s">
        <v>149</v>
      </c>
      <c r="D112" s="222"/>
      <c r="E112" s="226"/>
      <c r="F112" s="228"/>
      <c r="G112" s="226" t="s">
        <v>78</v>
      </c>
      <c r="H112" s="228"/>
      <c r="I112" s="226" t="s">
        <v>78</v>
      </c>
      <c r="J112" s="227"/>
      <c r="K112" s="319">
        <f t="shared" si="8"/>
        <v>0</v>
      </c>
      <c r="L112" s="365">
        <f t="shared" si="9"/>
        <v>0</v>
      </c>
      <c r="M112" s="288">
        <f>VLOOKUP(N112,Scoring!$B$3:$C$9,2,0)</f>
        <v>4</v>
      </c>
      <c r="N112" s="288" t="s">
        <v>251</v>
      </c>
    </row>
    <row r="113" spans="1:14" s="219" customFormat="1" ht="11.5" x14ac:dyDescent="0.25">
      <c r="A113" s="229" t="s">
        <v>310</v>
      </c>
      <c r="B113" s="221" t="s">
        <v>159</v>
      </c>
      <c r="C113" s="139" t="s">
        <v>149</v>
      </c>
      <c r="D113" s="222"/>
      <c r="E113" s="226" t="s">
        <v>78</v>
      </c>
      <c r="F113" s="228"/>
      <c r="G113" s="226" t="s">
        <v>78</v>
      </c>
      <c r="H113" s="228"/>
      <c r="I113" s="226" t="s">
        <v>78</v>
      </c>
      <c r="J113" s="227"/>
      <c r="K113" s="319">
        <f t="shared" si="8"/>
        <v>0</v>
      </c>
      <c r="L113" s="365">
        <f t="shared" si="9"/>
        <v>0</v>
      </c>
      <c r="M113" s="288">
        <f>VLOOKUP(N113,Scoring!$B$3:$C$9,2,0)</f>
        <v>4</v>
      </c>
      <c r="N113" s="288" t="s">
        <v>251</v>
      </c>
    </row>
    <row r="114" spans="1:14" s="219" customFormat="1" ht="11.5" x14ac:dyDescent="0.25">
      <c r="A114" s="229" t="s">
        <v>311</v>
      </c>
      <c r="B114" s="221" t="s">
        <v>312</v>
      </c>
      <c r="C114" s="139" t="s">
        <v>149</v>
      </c>
      <c r="D114" s="222"/>
      <c r="E114" s="226"/>
      <c r="F114" s="228"/>
      <c r="G114" s="226" t="s">
        <v>78</v>
      </c>
      <c r="H114" s="228"/>
      <c r="I114" s="226" t="s">
        <v>78</v>
      </c>
      <c r="J114" s="227"/>
      <c r="K114" s="319">
        <f t="shared" si="8"/>
        <v>0</v>
      </c>
      <c r="L114" s="365">
        <f t="shared" si="9"/>
        <v>0</v>
      </c>
      <c r="M114" s="288">
        <f>VLOOKUP(N114,Scoring!$B$3:$C$9,2,0)</f>
        <v>4</v>
      </c>
      <c r="N114" s="288" t="s">
        <v>251</v>
      </c>
    </row>
    <row r="115" spans="1:14" s="219" customFormat="1" ht="11.5" x14ac:dyDescent="0.25">
      <c r="A115" s="220">
        <v>3.5</v>
      </c>
      <c r="B115" s="221" t="s">
        <v>313</v>
      </c>
      <c r="C115" s="139"/>
      <c r="D115" s="222"/>
      <c r="E115" s="215" t="s">
        <v>141</v>
      </c>
      <c r="F115" s="294" t="s">
        <v>141</v>
      </c>
      <c r="G115" s="224" t="s">
        <v>141</v>
      </c>
      <c r="H115" s="222" t="s">
        <v>141</v>
      </c>
      <c r="I115" s="224" t="s">
        <v>141</v>
      </c>
      <c r="J115" s="332" t="s">
        <v>141</v>
      </c>
      <c r="K115" s="224"/>
      <c r="L115" s="332"/>
      <c r="M115" s="237"/>
      <c r="N115" s="237"/>
    </row>
    <row r="116" spans="1:14" s="219" customFormat="1" ht="11.5" x14ac:dyDescent="0.25">
      <c r="A116" s="445" t="s">
        <v>314</v>
      </c>
      <c r="B116" s="221" t="s">
        <v>315</v>
      </c>
      <c r="C116" s="139" t="s">
        <v>165</v>
      </c>
      <c r="D116" s="222"/>
      <c r="E116" s="215" t="s">
        <v>141</v>
      </c>
      <c r="F116" s="294" t="s">
        <v>141</v>
      </c>
      <c r="G116" s="224" t="s">
        <v>141</v>
      </c>
      <c r="H116" s="222" t="s">
        <v>141</v>
      </c>
      <c r="I116" s="224" t="s">
        <v>141</v>
      </c>
      <c r="J116" s="332" t="s">
        <v>141</v>
      </c>
      <c r="K116" s="224"/>
      <c r="L116" s="332"/>
      <c r="M116" s="237"/>
      <c r="N116" s="237"/>
    </row>
    <row r="117" spans="1:14" s="219" customFormat="1" ht="11.5" x14ac:dyDescent="0.25">
      <c r="A117" s="443"/>
      <c r="B117" s="225" t="s">
        <v>316</v>
      </c>
      <c r="C117" s="139" t="s">
        <v>317</v>
      </c>
      <c r="D117" s="222"/>
      <c r="E117" s="226" t="s">
        <v>78</v>
      </c>
      <c r="F117" s="228"/>
      <c r="G117" s="226" t="s">
        <v>78</v>
      </c>
      <c r="H117" s="228"/>
      <c r="I117" s="226" t="s">
        <v>78</v>
      </c>
      <c r="J117" s="227"/>
      <c r="K117" s="321">
        <f>VLOOKUP(G117,ComplianceList,2,0)</f>
        <v>0</v>
      </c>
      <c r="L117" s="366">
        <f>VLOOKUP(I117,ComplianceList,2,0)</f>
        <v>0</v>
      </c>
      <c r="M117" s="288">
        <f>VLOOKUP(N117,Scoring!$B$3:$C$9,2,0)</f>
        <v>5</v>
      </c>
      <c r="N117" s="288" t="s">
        <v>313</v>
      </c>
    </row>
    <row r="118" spans="1:14" s="219" customFormat="1" ht="11.5" x14ac:dyDescent="0.25">
      <c r="A118" s="444"/>
      <c r="B118" s="225" t="s">
        <v>318</v>
      </c>
      <c r="C118" s="139" t="s">
        <v>317</v>
      </c>
      <c r="D118" s="222"/>
      <c r="E118" s="226" t="s">
        <v>78</v>
      </c>
      <c r="F118" s="228"/>
      <c r="G118" s="226" t="s">
        <v>78</v>
      </c>
      <c r="H118" s="228"/>
      <c r="I118" s="226" t="s">
        <v>78</v>
      </c>
      <c r="J118" s="227"/>
      <c r="K118" s="321">
        <f>VLOOKUP(G118,ComplianceList,2,0)</f>
        <v>0</v>
      </c>
      <c r="L118" s="366">
        <f>VLOOKUP(I118,ComplianceList,2,0)</f>
        <v>0</v>
      </c>
      <c r="M118" s="288">
        <f>VLOOKUP(N118,Scoring!$B$3:$C$9,2,0)</f>
        <v>5</v>
      </c>
      <c r="N118" s="288" t="s">
        <v>313</v>
      </c>
    </row>
    <row r="119" spans="1:14" s="219" customFormat="1" ht="11.5" x14ac:dyDescent="0.25">
      <c r="A119" s="445" t="s">
        <v>319</v>
      </c>
      <c r="B119" s="221" t="s">
        <v>320</v>
      </c>
      <c r="C119" s="139" t="s">
        <v>165</v>
      </c>
      <c r="D119" s="222"/>
      <c r="E119" s="215" t="s">
        <v>141</v>
      </c>
      <c r="F119" s="294" t="s">
        <v>141</v>
      </c>
      <c r="G119" s="224" t="s">
        <v>141</v>
      </c>
      <c r="H119" s="222" t="s">
        <v>141</v>
      </c>
      <c r="I119" s="224" t="s">
        <v>141</v>
      </c>
      <c r="J119" s="332" t="s">
        <v>141</v>
      </c>
      <c r="K119" s="224"/>
      <c r="L119" s="332"/>
      <c r="M119" s="288"/>
      <c r="N119" s="288"/>
    </row>
    <row r="120" spans="1:14" s="219" customFormat="1" ht="11.5" x14ac:dyDescent="0.25">
      <c r="A120" s="444"/>
      <c r="B120" s="225" t="s">
        <v>321</v>
      </c>
      <c r="C120" s="139" t="s">
        <v>317</v>
      </c>
      <c r="D120" s="222"/>
      <c r="E120" s="226" t="s">
        <v>78</v>
      </c>
      <c r="F120" s="228"/>
      <c r="G120" s="226" t="s">
        <v>78</v>
      </c>
      <c r="H120" s="228"/>
      <c r="I120" s="226" t="s">
        <v>78</v>
      </c>
      <c r="J120" s="227"/>
      <c r="K120" s="321">
        <f>VLOOKUP(G120,ComplianceList,2,0)</f>
        <v>0</v>
      </c>
      <c r="L120" s="366">
        <f>VLOOKUP(I120,ComplianceList,2,0)</f>
        <v>0</v>
      </c>
      <c r="M120" s="288">
        <f>VLOOKUP(N120,Scoring!$B$3:$C$9,2,0)</f>
        <v>5</v>
      </c>
      <c r="N120" s="288" t="s">
        <v>313</v>
      </c>
    </row>
    <row r="121" spans="1:14" s="219" customFormat="1" ht="11.5" x14ac:dyDescent="0.25">
      <c r="A121" s="220" t="s">
        <v>322</v>
      </c>
      <c r="B121" s="221" t="s">
        <v>323</v>
      </c>
      <c r="C121" s="139" t="s">
        <v>317</v>
      </c>
      <c r="D121" s="222"/>
      <c r="E121" s="226" t="s">
        <v>78</v>
      </c>
      <c r="F121" s="228"/>
      <c r="G121" s="226" t="s">
        <v>78</v>
      </c>
      <c r="H121" s="228"/>
      <c r="I121" s="226" t="s">
        <v>78</v>
      </c>
      <c r="J121" s="227"/>
      <c r="K121" s="321">
        <f>VLOOKUP(G121,ComplianceList,2,0)</f>
        <v>0</v>
      </c>
      <c r="L121" s="366">
        <f>VLOOKUP(I121,ComplianceList,2,0)</f>
        <v>0</v>
      </c>
      <c r="M121" s="288">
        <f>VLOOKUP(N121,Scoring!$B$3:$C$9,2,0)</f>
        <v>5</v>
      </c>
      <c r="N121" s="288" t="s">
        <v>313</v>
      </c>
    </row>
    <row r="122" spans="1:14" s="219" customFormat="1" ht="23" x14ac:dyDescent="0.25">
      <c r="A122" s="220" t="s">
        <v>324</v>
      </c>
      <c r="B122" s="221" t="s">
        <v>155</v>
      </c>
      <c r="C122" s="139" t="s">
        <v>224</v>
      </c>
      <c r="D122" s="222"/>
      <c r="E122" s="226" t="s">
        <v>78</v>
      </c>
      <c r="F122" s="228"/>
      <c r="G122" s="226" t="s">
        <v>78</v>
      </c>
      <c r="H122" s="228"/>
      <c r="I122" s="226" t="s">
        <v>78</v>
      </c>
      <c r="J122" s="227"/>
      <c r="K122" s="321">
        <f>VLOOKUP(G122,ComplianceList,2,0)</f>
        <v>0</v>
      </c>
      <c r="L122" s="366">
        <f>VLOOKUP(I122,ComplianceList,2,0)</f>
        <v>0</v>
      </c>
      <c r="M122" s="288">
        <f>VLOOKUP(N122,Scoring!$B$3:$C$9,2,0)</f>
        <v>5</v>
      </c>
      <c r="N122" s="288" t="s">
        <v>313</v>
      </c>
    </row>
    <row r="123" spans="1:14" s="219" customFormat="1" ht="11.5" x14ac:dyDescent="0.25">
      <c r="A123" s="220">
        <v>3.6</v>
      </c>
      <c r="B123" s="221" t="s">
        <v>325</v>
      </c>
      <c r="C123" s="139"/>
      <c r="D123" s="222"/>
      <c r="E123" s="215" t="s">
        <v>141</v>
      </c>
      <c r="F123" s="294" t="s">
        <v>141</v>
      </c>
      <c r="G123" s="224" t="s">
        <v>141</v>
      </c>
      <c r="H123" s="222" t="s">
        <v>141</v>
      </c>
      <c r="I123" s="224" t="s">
        <v>141</v>
      </c>
      <c r="J123" s="332" t="s">
        <v>141</v>
      </c>
      <c r="K123" s="224"/>
      <c r="L123" s="332"/>
      <c r="M123" s="237"/>
      <c r="N123" s="237"/>
    </row>
    <row r="124" spans="1:14" s="219" customFormat="1" ht="11.5" x14ac:dyDescent="0.25">
      <c r="A124" s="220" t="s">
        <v>326</v>
      </c>
      <c r="B124" s="221" t="s">
        <v>327</v>
      </c>
      <c r="C124" s="139" t="s">
        <v>71</v>
      </c>
      <c r="D124" s="222"/>
      <c r="E124" s="226" t="s">
        <v>78</v>
      </c>
      <c r="F124" s="228"/>
      <c r="G124" s="226" t="s">
        <v>78</v>
      </c>
      <c r="H124" s="228"/>
      <c r="I124" s="226" t="s">
        <v>78</v>
      </c>
      <c r="J124" s="227"/>
      <c r="K124" s="323">
        <f>VLOOKUP(G124,ComplianceList,2,0)</f>
        <v>0</v>
      </c>
      <c r="L124" s="367">
        <f>VLOOKUP(I124,ComplianceList,2,0)</f>
        <v>0</v>
      </c>
      <c r="M124" s="288">
        <f>VLOOKUP(N124,Scoring!$B$3:$C$9,2,0)</f>
        <v>6</v>
      </c>
      <c r="N124" s="288" t="s">
        <v>325</v>
      </c>
    </row>
    <row r="125" spans="1:14" s="219" customFormat="1" ht="11.5" x14ac:dyDescent="0.25">
      <c r="A125" s="220" t="s">
        <v>328</v>
      </c>
      <c r="B125" s="221" t="s">
        <v>329</v>
      </c>
      <c r="C125" s="450" t="s">
        <v>330</v>
      </c>
      <c r="D125" s="222"/>
      <c r="E125" s="226" t="s">
        <v>78</v>
      </c>
      <c r="F125" s="228"/>
      <c r="G125" s="226" t="s">
        <v>78</v>
      </c>
      <c r="H125" s="228"/>
      <c r="I125" s="226" t="s">
        <v>78</v>
      </c>
      <c r="J125" s="227"/>
      <c r="K125" s="323">
        <f>VLOOKUP(G125,ComplianceList,2,0)</f>
        <v>0</v>
      </c>
      <c r="L125" s="367">
        <f>VLOOKUP(I125,ComplianceList,2,0)</f>
        <v>0</v>
      </c>
      <c r="M125" s="288">
        <f>VLOOKUP(N125,Scoring!$B$3:$C$9,2,0)</f>
        <v>6</v>
      </c>
      <c r="N125" s="288" t="s">
        <v>325</v>
      </c>
    </row>
    <row r="126" spans="1:14" s="219" customFormat="1" ht="11.5" x14ac:dyDescent="0.25">
      <c r="A126" s="220" t="s">
        <v>331</v>
      </c>
      <c r="B126" s="221" t="s">
        <v>332</v>
      </c>
      <c r="C126" s="451"/>
      <c r="D126" s="222"/>
      <c r="E126" s="226" t="s">
        <v>78</v>
      </c>
      <c r="F126" s="228"/>
      <c r="G126" s="226" t="s">
        <v>78</v>
      </c>
      <c r="H126" s="228"/>
      <c r="I126" s="226" t="s">
        <v>78</v>
      </c>
      <c r="J126" s="227"/>
      <c r="K126" s="323">
        <f>VLOOKUP(G126,ComplianceList,2,0)</f>
        <v>0</v>
      </c>
      <c r="L126" s="367">
        <f>VLOOKUP(I126,ComplianceList,2,0)</f>
        <v>0</v>
      </c>
      <c r="M126" s="288">
        <f>VLOOKUP(N126,Scoring!$B$3:$C$9,2,0)</f>
        <v>6</v>
      </c>
      <c r="N126" s="288" t="s">
        <v>325</v>
      </c>
    </row>
    <row r="127" spans="1:14" s="219" customFormat="1" ht="11.5" x14ac:dyDescent="0.25">
      <c r="A127" s="220" t="s">
        <v>333</v>
      </c>
      <c r="B127" s="221" t="s">
        <v>334</v>
      </c>
      <c r="C127" s="139" t="s">
        <v>335</v>
      </c>
      <c r="D127" s="222"/>
      <c r="E127" s="226" t="s">
        <v>78</v>
      </c>
      <c r="F127" s="228"/>
      <c r="G127" s="226" t="s">
        <v>78</v>
      </c>
      <c r="H127" s="228"/>
      <c r="I127" s="226" t="s">
        <v>78</v>
      </c>
      <c r="J127" s="227"/>
      <c r="K127" s="323">
        <f>VLOOKUP(G127,ComplianceList,2,0)</f>
        <v>0</v>
      </c>
      <c r="L127" s="367">
        <f>VLOOKUP(I127,ComplianceList,2,0)</f>
        <v>0</v>
      </c>
      <c r="M127" s="288">
        <f>VLOOKUP(N127,Scoring!$B$3:$C$9,2,0)</f>
        <v>6</v>
      </c>
      <c r="N127" s="288" t="s">
        <v>325</v>
      </c>
    </row>
    <row r="128" spans="1:14" s="219" customFormat="1" ht="11.5" x14ac:dyDescent="0.25">
      <c r="A128" s="220">
        <v>3.7</v>
      </c>
      <c r="B128" s="221" t="s">
        <v>336</v>
      </c>
      <c r="C128" s="139"/>
      <c r="D128" s="222"/>
      <c r="E128" s="215" t="s">
        <v>141</v>
      </c>
      <c r="F128" s="294" t="s">
        <v>141</v>
      </c>
      <c r="G128" s="224" t="s">
        <v>141</v>
      </c>
      <c r="H128" s="222" t="s">
        <v>141</v>
      </c>
      <c r="I128" s="224" t="s">
        <v>141</v>
      </c>
      <c r="J128" s="332" t="s">
        <v>141</v>
      </c>
      <c r="K128" s="224"/>
      <c r="L128" s="332"/>
      <c r="M128" s="237"/>
      <c r="N128" s="237"/>
    </row>
    <row r="129" spans="1:14" s="219" customFormat="1" ht="11.5" x14ac:dyDescent="0.25">
      <c r="A129" s="220" t="s">
        <v>337</v>
      </c>
      <c r="B129" s="221" t="s">
        <v>338</v>
      </c>
      <c r="C129" s="139" t="s">
        <v>335</v>
      </c>
      <c r="D129" s="222"/>
      <c r="E129" s="226" t="s">
        <v>78</v>
      </c>
      <c r="F129" s="228"/>
      <c r="G129" s="226" t="s">
        <v>78</v>
      </c>
      <c r="H129" s="228"/>
      <c r="I129" s="226" t="s">
        <v>78</v>
      </c>
      <c r="J129" s="227"/>
      <c r="K129" s="325">
        <f>VLOOKUP(G129,ComplianceList,2,0)</f>
        <v>0</v>
      </c>
      <c r="L129" s="368">
        <f>VLOOKUP(I129,ComplianceList,2,0)</f>
        <v>0</v>
      </c>
      <c r="M129" s="288">
        <f>VLOOKUP(N129,Scoring!$B$3:$C$9,2,0)</f>
        <v>7</v>
      </c>
      <c r="N129" s="288" t="s">
        <v>336</v>
      </c>
    </row>
    <row r="130" spans="1:14" s="219" customFormat="1" ht="11.5" x14ac:dyDescent="0.25">
      <c r="A130" s="220" t="s">
        <v>339</v>
      </c>
      <c r="B130" s="221" t="s">
        <v>340</v>
      </c>
      <c r="C130" s="139" t="s">
        <v>335</v>
      </c>
      <c r="D130" s="222"/>
      <c r="E130" s="226" t="s">
        <v>78</v>
      </c>
      <c r="F130" s="228"/>
      <c r="G130" s="226" t="s">
        <v>78</v>
      </c>
      <c r="H130" s="228"/>
      <c r="I130" s="226" t="s">
        <v>78</v>
      </c>
      <c r="J130" s="227"/>
      <c r="K130" s="325">
        <f>VLOOKUP(G130,ComplianceList,2,0)</f>
        <v>0</v>
      </c>
      <c r="L130" s="368">
        <f>VLOOKUP(I130,ComplianceList,2,0)</f>
        <v>0</v>
      </c>
      <c r="M130" s="288">
        <f>VLOOKUP(N130,Scoring!$B$3:$C$9,2,0)</f>
        <v>7</v>
      </c>
      <c r="N130" s="288" t="s">
        <v>336</v>
      </c>
    </row>
    <row r="131" spans="1:14" s="219" customFormat="1" ht="12" thickBot="1" x14ac:dyDescent="0.3">
      <c r="A131" s="296" t="s">
        <v>341</v>
      </c>
      <c r="B131" s="240" t="s">
        <v>158</v>
      </c>
      <c r="C131" s="241" t="s">
        <v>335</v>
      </c>
      <c r="D131" s="242"/>
      <c r="E131" s="243" t="s">
        <v>78</v>
      </c>
      <c r="F131" s="245"/>
      <c r="G131" s="243" t="s">
        <v>78</v>
      </c>
      <c r="H131" s="245"/>
      <c r="I131" s="243" t="s">
        <v>78</v>
      </c>
      <c r="J131" s="244"/>
      <c r="K131" s="327">
        <f>VLOOKUP(G131,ComplianceList,2,0)</f>
        <v>0</v>
      </c>
      <c r="L131" s="369">
        <f>VLOOKUP(I131,ComplianceList,2,0)</f>
        <v>0</v>
      </c>
      <c r="M131" s="288">
        <f>VLOOKUP(N131,Scoring!$B$3:$C$9,2,0)</f>
        <v>7</v>
      </c>
      <c r="N131" s="288" t="s">
        <v>336</v>
      </c>
    </row>
  </sheetData>
  <sheetProtection password="C7FE" sheet="1" formatCells="0" formatColumns="0" formatRows="0" insertHyperlinks="0"/>
  <mergeCells count="34">
    <mergeCell ref="M7:M8"/>
    <mergeCell ref="N7:N8"/>
    <mergeCell ref="G7:H7"/>
    <mergeCell ref="I7:J7"/>
    <mergeCell ref="B9:F9"/>
    <mergeCell ref="B10:F10"/>
    <mergeCell ref="A1:J1"/>
    <mergeCell ref="A64:A65"/>
    <mergeCell ref="C125:C126"/>
    <mergeCell ref="A3:J3"/>
    <mergeCell ref="A5:J5"/>
    <mergeCell ref="E7:F7"/>
    <mergeCell ref="C7:D8"/>
    <mergeCell ref="B7:B8"/>
    <mergeCell ref="A10:A25"/>
    <mergeCell ref="A30:A36"/>
    <mergeCell ref="A7:A8"/>
    <mergeCell ref="C103:C105"/>
    <mergeCell ref="A67:A71"/>
    <mergeCell ref="A72:A73"/>
    <mergeCell ref="A37:A41"/>
    <mergeCell ref="A47:A51"/>
    <mergeCell ref="A43:A45"/>
    <mergeCell ref="A84:A88"/>
    <mergeCell ref="A116:A118"/>
    <mergeCell ref="A119:A120"/>
    <mergeCell ref="A56:A58"/>
    <mergeCell ref="A60:A61"/>
    <mergeCell ref="A99:A101"/>
    <mergeCell ref="A52:A54"/>
    <mergeCell ref="A76:A78"/>
    <mergeCell ref="A79:A83"/>
    <mergeCell ref="A89:A93"/>
    <mergeCell ref="A102:A103"/>
  </mergeCells>
  <phoneticPr fontId="3" type="noConversion"/>
  <dataValidations count="2">
    <dataValidation type="list" allowBlank="1" showInputMessage="1" showErrorMessage="1" sqref="E11:E25 E27:E30 E37:E39 E42:E43 E47 E52 E54 E56:E64 E66:E67 E70:E73 E75:E78 E80:E83 E85:E88 E90:E96 E103:E107 E113 E129:E131 E117:E118 I129:I131 G129:G131 G27:G30 G47:G49 G52:G54 G56:G73 G75:G78 G80:G83 G85:G88 G90:G98 I103:I114 G117:G118 G103:G114 G32:G45 G100:G101 E124:E127 I27:I30 I47:I49 I52:I54 I56:I73 I75:I78 I80:I83 I85:I88 I90:I98 G11:G25 I117:I118 I100:I101 I32:I45 I120:I122 G120:G122 E120:E122 I124:I127 G124:G127 I11:I25" xr:uid="{6677A4E7-C9B0-4A2C-934C-6D1EA7ECE860}">
      <formula1>ComplianceOptions</formula1>
    </dataValidation>
    <dataValidation type="list" allowBlank="1" showInputMessage="1" showErrorMessage="1" sqref="N11:N25 N27:N54 N56:N73 N75:N114 N117:N122 N124:N127 N129:N131" xr:uid="{C670DA33-0901-41D3-AC86-A4B5EC14D943}">
      <formula1>_xlnm.Criteria</formula1>
    </dataValidation>
  </dataValidations>
  <hyperlinks>
    <hyperlink ref="C28" location="'05-Offered Cells'!A1" display="See &quot;Offered Cells&quot;" xr:uid="{74F0BD30-C8D8-41B1-8014-F10EACF95661}"/>
    <hyperlink ref="C54" location="'06-Temp Derating Factors'!A1" display="Specify on &quot;Temperature Derating Factors&quot; worksheet" xr:uid="{288E0E8F-8ED6-4F52-B453-58BF40C662E6}"/>
    <hyperlink ref="C103:C105" location="'07-Accessories'!A1" display="See &quot;Accessories&quot; " xr:uid="{C78589BE-6388-4F72-BF7E-5670B27C765D}"/>
    <hyperlink ref="C125:C126" location="'09-Type Testing'!A1" display="Details to be provided on &quot;Type Testing&quot; Sheet" xr:uid="{B4065D85-C24B-4F02-975F-EA9E26D7429F}"/>
    <hyperlink ref="C44:C45" location="'05-Offered Cells'!A1" display="See &quot;Offered Cells&quot;" xr:uid="{182A7D54-C428-43FD-BF02-7519029DC4F5}"/>
    <hyperlink ref="C61" location="'05-Offered Cells'!A1" display="See &quot;Offered Cells&quot;" xr:uid="{D8E24BD1-ADDD-49D0-871D-DE697B72DBEA}"/>
    <hyperlink ref="C70:C71" location="'05-Offered Cells'!A1" display="See &quot;Offered Cells&quot;" xr:uid="{6CC6221C-1016-4097-A001-BC37FF88942F}"/>
    <hyperlink ref="C106" location="'08-Track Record'!A1" display="Indicate figures on &quot;Track Record&quot; Sheet" xr:uid="{FE13F3FC-E18A-4B28-B023-866483B79C94}"/>
  </hyperlinks>
  <pageMargins left="0.75" right="0.75" top="1" bottom="1" header="0.5" footer="0.5"/>
  <pageSetup paperSize="9" scale="62" orientation="landscape" r:id="rId1"/>
  <headerFooter alignWithMargins="0"/>
  <rowBreaks count="3" manualBreakCount="3">
    <brk id="36" max="16383" man="1"/>
    <brk id="66" max="16383" man="1"/>
    <brk id="9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581AC-BA42-462A-AD04-1924E8B3F541}">
  <dimension ref="A1:L10"/>
  <sheetViews>
    <sheetView workbookViewId="0">
      <selection activeCell="M11" sqref="M11"/>
    </sheetView>
  </sheetViews>
  <sheetFormatPr defaultColWidth="42" defaultRowHeight="12.5" x14ac:dyDescent="0.25"/>
  <cols>
    <col min="1" max="1" width="1.7265625" style="107" bestFit="1" customWidth="1"/>
    <col min="2" max="2" width="34" style="107" bestFit="1" customWidth="1"/>
    <col min="3" max="3" width="1.7265625" style="107" bestFit="1" customWidth="1"/>
    <col min="4" max="4" width="7" style="290" customWidth="1"/>
    <col min="5" max="5" width="7.26953125" style="290" bestFit="1" customWidth="1"/>
    <col min="6" max="8" width="6.26953125" style="290" customWidth="1"/>
    <col min="9" max="9" width="8.453125" style="290" bestFit="1" customWidth="1"/>
    <col min="10" max="10" width="7.26953125" style="290" bestFit="1" customWidth="1"/>
    <col min="11" max="12" width="6.26953125" style="290" customWidth="1"/>
    <col min="13" max="16384" width="42" style="107"/>
  </cols>
  <sheetData>
    <row r="1" spans="1:12" x14ac:dyDescent="0.25">
      <c r="A1" s="473" t="s">
        <v>5</v>
      </c>
      <c r="B1" s="473" t="s">
        <v>342</v>
      </c>
      <c r="C1" s="473"/>
      <c r="D1" s="473" t="s">
        <v>343</v>
      </c>
      <c r="E1" s="470" t="s">
        <v>135</v>
      </c>
      <c r="F1" s="471"/>
      <c r="G1" s="471"/>
      <c r="H1" s="472"/>
      <c r="I1" s="470" t="s">
        <v>344</v>
      </c>
      <c r="J1" s="471"/>
      <c r="K1" s="471"/>
      <c r="L1" s="472"/>
    </row>
    <row r="2" spans="1:12" x14ac:dyDescent="0.25">
      <c r="A2" s="474"/>
      <c r="B2" s="474"/>
      <c r="C2" s="474"/>
      <c r="D2" s="474"/>
      <c r="E2" s="291" t="s">
        <v>345</v>
      </c>
      <c r="F2" s="291" t="s">
        <v>346</v>
      </c>
      <c r="G2" s="291" t="s">
        <v>347</v>
      </c>
      <c r="H2" s="291" t="s">
        <v>348</v>
      </c>
      <c r="I2" s="291" t="s">
        <v>345</v>
      </c>
      <c r="J2" s="291" t="s">
        <v>346</v>
      </c>
      <c r="K2" s="291" t="s">
        <v>347</v>
      </c>
      <c r="L2" s="291" t="s">
        <v>348</v>
      </c>
    </row>
    <row r="3" spans="1:12" x14ac:dyDescent="0.25">
      <c r="A3" s="288">
        <v>1</v>
      </c>
      <c r="B3" s="234" t="s">
        <v>145</v>
      </c>
      <c r="C3" s="288">
        <v>1</v>
      </c>
      <c r="D3" s="292">
        <v>0.1</v>
      </c>
      <c r="E3" s="292">
        <f>SUMIF('03-Technical Schedules - L type'!$M$9:$M$131,Scoring!$C3,'03-Technical Schedules - L type'!$K$9:$K$131)/(COUNTIF('03-Technical Schedules - L type'!$M$9:$M$131,Scoring!$C3)*5)</f>
        <v>0</v>
      </c>
      <c r="F3" s="292">
        <f>SUMIF('03-Technical Schedules - L type'!$M$9:$M$131,Scoring!$C3,'03-Technical Schedules - L type'!$L$9:$L$131)/(COUNTIF('03-Technical Schedules - L type'!$M$9:$M$131,Scoring!$C3)*5)</f>
        <v>0</v>
      </c>
      <c r="G3" s="293">
        <f t="shared" ref="G3:H9" si="0">$D3*E3</f>
        <v>0</v>
      </c>
      <c r="H3" s="293">
        <f t="shared" si="0"/>
        <v>0</v>
      </c>
      <c r="I3" s="292">
        <f>SUMIF('04-Technical Schedules - X type'!$M$9:$M$131,Scoring!$C3,'04-Technical Schedules - X type'!$K$9:$K$131)/(COUNTIF('04-Technical Schedules - X type'!$M$9:$M$131,Scoring!$C3)*5)</f>
        <v>0</v>
      </c>
      <c r="J3" s="292">
        <f>SUMIF('04-Technical Schedules - X type'!$M$9:$M$131,Scoring!$C3,'04-Technical Schedules - X type'!$L$9:$L$131)/(COUNTIF('04-Technical Schedules - X type'!$M$9:$M$131,Scoring!$C3)*5)</f>
        <v>0</v>
      </c>
      <c r="K3" s="293">
        <f>$D3*I3</f>
        <v>0</v>
      </c>
      <c r="L3" s="293">
        <f>$D3*J3</f>
        <v>0</v>
      </c>
    </row>
    <row r="4" spans="1:12" x14ac:dyDescent="0.25">
      <c r="A4" s="288">
        <v>2</v>
      </c>
      <c r="B4" s="357" t="s">
        <v>162</v>
      </c>
      <c r="C4" s="351">
        <v>2</v>
      </c>
      <c r="D4" s="292">
        <v>0.25</v>
      </c>
      <c r="E4" s="292">
        <f>SUMIF('03-Technical Schedules - L type'!$M$9:$M$131,Scoring!$C4,'03-Technical Schedules - L type'!$K$9:$K$131)/(COUNTIF('03-Technical Schedules - L type'!$M$9:$M$131,Scoring!$C4)*5)</f>
        <v>0</v>
      </c>
      <c r="F4" s="292">
        <f>SUMIF('03-Technical Schedules - L type'!$M$9:$M$131,Scoring!$C4,'03-Technical Schedules - L type'!$L$9:$L$131)/(COUNTIF('03-Technical Schedules - L type'!$M$9:$M$131,Scoring!$C4)*5)</f>
        <v>0</v>
      </c>
      <c r="G4" s="293">
        <f t="shared" si="0"/>
        <v>0</v>
      </c>
      <c r="H4" s="293">
        <f t="shared" si="0"/>
        <v>0</v>
      </c>
      <c r="I4" s="292">
        <f>SUMIF('04-Technical Schedules - X type'!$M$9:$M$131,Scoring!$C4,'04-Technical Schedules - X type'!$K$9:$K$131)/(COUNTIF('04-Technical Schedules - X type'!$M$9:$M$131,Scoring!$C4)*5)</f>
        <v>0</v>
      </c>
      <c r="J4" s="292">
        <f>SUMIF('04-Technical Schedules - X type'!$M$9:$M$131,Scoring!$C4,'04-Technical Schedules - X type'!$L$9:$L$131)/(COUNTIF('04-Technical Schedules - X type'!$M$9:$M$131,Scoring!$C4)*5)</f>
        <v>0</v>
      </c>
      <c r="K4" s="293">
        <f t="shared" ref="K4:K9" si="1">$D4*I4</f>
        <v>0</v>
      </c>
      <c r="L4" s="293">
        <f t="shared" ref="L4:L9" si="2">$D4*J4</f>
        <v>0</v>
      </c>
    </row>
    <row r="5" spans="1:12" x14ac:dyDescent="0.25">
      <c r="A5" s="288">
        <v>3</v>
      </c>
      <c r="B5" s="358" t="s">
        <v>215</v>
      </c>
      <c r="C5" s="352">
        <v>3</v>
      </c>
      <c r="D5" s="292">
        <v>0.1</v>
      </c>
      <c r="E5" s="292">
        <f>SUMIF('03-Technical Schedules - L type'!$M$9:$M$131,Scoring!$C5,'03-Technical Schedules - L type'!$K$9:$K$131)/(COUNTIF('03-Technical Schedules - L type'!$M$9:$M$131,Scoring!$C5)*5)</f>
        <v>0</v>
      </c>
      <c r="F5" s="292">
        <f>SUMIF('03-Technical Schedules - L type'!$M$9:$M$131,Scoring!$C5,'03-Technical Schedules - L type'!$L$9:$L$131)/(COUNTIF('03-Technical Schedules - L type'!$M$9:$M$131,Scoring!$C5)*5)</f>
        <v>0</v>
      </c>
      <c r="G5" s="293">
        <f t="shared" si="0"/>
        <v>0</v>
      </c>
      <c r="H5" s="293">
        <f t="shared" si="0"/>
        <v>0</v>
      </c>
      <c r="I5" s="292">
        <f>SUMIF('04-Technical Schedules - X type'!$M$9:$M$131,Scoring!$C5,'04-Technical Schedules - X type'!$K$9:$K$131)/(COUNTIF('04-Technical Schedules - X type'!$M$9:$M$131,Scoring!$C5)*5)</f>
        <v>0</v>
      </c>
      <c r="J5" s="292">
        <f>SUMIF('04-Technical Schedules - X type'!$M$9:$M$131,Scoring!$C5,'04-Technical Schedules - X type'!$L$9:$L$131)/(COUNTIF('04-Technical Schedules - X type'!$M$9:$M$131,Scoring!$C5)*5)</f>
        <v>0</v>
      </c>
      <c r="K5" s="293">
        <f t="shared" si="1"/>
        <v>0</v>
      </c>
      <c r="L5" s="293">
        <f t="shared" si="2"/>
        <v>0</v>
      </c>
    </row>
    <row r="6" spans="1:12" x14ac:dyDescent="0.25">
      <c r="A6" s="288">
        <v>4</v>
      </c>
      <c r="B6" s="359" t="s">
        <v>251</v>
      </c>
      <c r="C6" s="353">
        <v>4</v>
      </c>
      <c r="D6" s="292">
        <v>0.15</v>
      </c>
      <c r="E6" s="292">
        <f>SUMIF('03-Technical Schedules - L type'!$M$9:$M$131,Scoring!$C6,'03-Technical Schedules - L type'!$K$9:$K$131)/(COUNTIF('03-Technical Schedules - L type'!$M$9:$M$131,Scoring!$C6)*5)</f>
        <v>0</v>
      </c>
      <c r="F6" s="292">
        <f>SUMIF('03-Technical Schedules - L type'!$M$9:$M$131,Scoring!$C6,'03-Technical Schedules - L type'!$L$9:$L$131)/(COUNTIF('03-Technical Schedules - L type'!$M$9:$M$131,Scoring!$C6)*5)</f>
        <v>0</v>
      </c>
      <c r="G6" s="293">
        <f t="shared" si="0"/>
        <v>0</v>
      </c>
      <c r="H6" s="293">
        <f t="shared" si="0"/>
        <v>0</v>
      </c>
      <c r="I6" s="292">
        <f>SUMIF('04-Technical Schedules - X type'!$M$9:$M$131,Scoring!$C6,'04-Technical Schedules - X type'!$K$9:$K$131)/(COUNTIF('04-Technical Schedules - X type'!$M$9:$M$131,Scoring!$C6)*5)</f>
        <v>0</v>
      </c>
      <c r="J6" s="292">
        <f>SUMIF('04-Technical Schedules - X type'!$M$9:$M$131,Scoring!$C6,'04-Technical Schedules - X type'!$L$9:$L$131)/(COUNTIF('04-Technical Schedules - X type'!$M$9:$M$131,Scoring!$C6)*5)</f>
        <v>0</v>
      </c>
      <c r="K6" s="293">
        <f t="shared" si="1"/>
        <v>0</v>
      </c>
      <c r="L6" s="293">
        <f t="shared" si="2"/>
        <v>0</v>
      </c>
    </row>
    <row r="7" spans="1:12" x14ac:dyDescent="0.25">
      <c r="A7" s="288">
        <v>5</v>
      </c>
      <c r="B7" s="360" t="s">
        <v>313</v>
      </c>
      <c r="C7" s="354">
        <v>5</v>
      </c>
      <c r="D7" s="292">
        <v>0.1</v>
      </c>
      <c r="E7" s="292">
        <f>SUMIF('03-Technical Schedules - L type'!$M$9:$M$131,Scoring!$C7,'03-Technical Schedules - L type'!$K$9:$K$131)/(COUNTIF('03-Technical Schedules - L type'!$M$9:$M$131,Scoring!$C7)*5)</f>
        <v>0</v>
      </c>
      <c r="F7" s="292">
        <f>SUMIF('03-Technical Schedules - L type'!$M$9:$M$131,Scoring!$C7,'03-Technical Schedules - L type'!$L$9:$L$131)/(COUNTIF('03-Technical Schedules - L type'!$M$9:$M$131,Scoring!$C7)*5)</f>
        <v>0</v>
      </c>
      <c r="G7" s="293">
        <f t="shared" si="0"/>
        <v>0</v>
      </c>
      <c r="H7" s="293">
        <f t="shared" si="0"/>
        <v>0</v>
      </c>
      <c r="I7" s="292">
        <f>SUMIF('04-Technical Schedules - X type'!$M$9:$M$131,Scoring!$C7,'04-Technical Schedules - X type'!$K$9:$K$131)/(COUNTIF('04-Technical Schedules - X type'!$M$9:$M$131,Scoring!$C7)*5)</f>
        <v>0</v>
      </c>
      <c r="J7" s="292">
        <f>SUMIF('04-Technical Schedules - X type'!$M$9:$M$131,Scoring!$C7,'04-Technical Schedules - X type'!$L$9:$L$131)/(COUNTIF('04-Technical Schedules - X type'!$M$9:$M$131,Scoring!$C7)*5)</f>
        <v>0</v>
      </c>
      <c r="K7" s="293">
        <f t="shared" si="1"/>
        <v>0</v>
      </c>
      <c r="L7" s="293">
        <f t="shared" si="2"/>
        <v>0</v>
      </c>
    </row>
    <row r="8" spans="1:12" x14ac:dyDescent="0.25">
      <c r="A8" s="288">
        <v>6</v>
      </c>
      <c r="B8" s="361" t="s">
        <v>325</v>
      </c>
      <c r="C8" s="355">
        <v>6</v>
      </c>
      <c r="D8" s="292">
        <v>0.2</v>
      </c>
      <c r="E8" s="292">
        <f>SUMIF('03-Technical Schedules - L type'!$M$9:$M$131,Scoring!$C8,'03-Technical Schedules - L type'!$K$9:$K$131)/(COUNTIF('03-Technical Schedules - L type'!$M$9:$M$131,Scoring!$C8)*5)</f>
        <v>0</v>
      </c>
      <c r="F8" s="292">
        <f>SUMIF('03-Technical Schedules - L type'!$M$9:$M$131,Scoring!$C8,'03-Technical Schedules - L type'!$L$9:$L$131)/(COUNTIF('03-Technical Schedules - L type'!$M$9:$M$131,Scoring!$C8)*5)</f>
        <v>0</v>
      </c>
      <c r="G8" s="293">
        <f t="shared" si="0"/>
        <v>0</v>
      </c>
      <c r="H8" s="293">
        <f t="shared" si="0"/>
        <v>0</v>
      </c>
      <c r="I8" s="292">
        <f>SUMIF('04-Technical Schedules - X type'!$M$9:$M$131,Scoring!$C8,'04-Technical Schedules - X type'!$K$9:$K$131)/(COUNTIF('04-Technical Schedules - X type'!$M$9:$M$131,Scoring!$C8)*5)</f>
        <v>0</v>
      </c>
      <c r="J8" s="292">
        <f>SUMIF('04-Technical Schedules - X type'!$M$9:$M$131,Scoring!$C8,'04-Technical Schedules - X type'!$L$9:$L$131)/(COUNTIF('04-Technical Schedules - X type'!$M$9:$M$131,Scoring!$C8)*5)</f>
        <v>0</v>
      </c>
      <c r="K8" s="293">
        <f t="shared" si="1"/>
        <v>0</v>
      </c>
      <c r="L8" s="293">
        <f t="shared" si="2"/>
        <v>0</v>
      </c>
    </row>
    <row r="9" spans="1:12" x14ac:dyDescent="0.25">
      <c r="A9" s="288">
        <v>7</v>
      </c>
      <c r="B9" s="362" t="s">
        <v>336</v>
      </c>
      <c r="C9" s="356">
        <v>7</v>
      </c>
      <c r="D9" s="292">
        <v>0.1</v>
      </c>
      <c r="E9" s="292">
        <f>SUMIF('03-Technical Schedules - L type'!$M$9:$M$131,Scoring!$C9,'03-Technical Schedules - L type'!$K$9:$K$131)/(COUNTIF('03-Technical Schedules - L type'!$M$9:$M$131,Scoring!$C9)*5)</f>
        <v>0</v>
      </c>
      <c r="F9" s="292">
        <f>SUMIF('03-Technical Schedules - L type'!$M$9:$M$131,Scoring!$C9,'03-Technical Schedules - L type'!$L$9:$L$131)/(COUNTIF('03-Technical Schedules - L type'!$M$9:$M$131,Scoring!$C9)*5)</f>
        <v>0</v>
      </c>
      <c r="G9" s="293">
        <f t="shared" si="0"/>
        <v>0</v>
      </c>
      <c r="H9" s="293">
        <f t="shared" si="0"/>
        <v>0</v>
      </c>
      <c r="I9" s="292">
        <f>SUMIF('04-Technical Schedules - X type'!$M$9:$M$131,Scoring!$C9,'04-Technical Schedules - X type'!$K$9:$K$131)/(COUNTIF('04-Technical Schedules - X type'!$M$9:$M$131,Scoring!$C9)*5)</f>
        <v>0</v>
      </c>
      <c r="J9" s="292">
        <f>SUMIF('04-Technical Schedules - X type'!$M$9:$M$131,Scoring!$C9,'04-Technical Schedules - X type'!$L$9:$L$131)/(COUNTIF('04-Technical Schedules - X type'!$M$9:$M$131,Scoring!$C9)*5)</f>
        <v>0</v>
      </c>
      <c r="K9" s="293">
        <f t="shared" si="1"/>
        <v>0</v>
      </c>
      <c r="L9" s="293">
        <f t="shared" si="2"/>
        <v>0</v>
      </c>
    </row>
    <row r="10" spans="1:12" ht="13" x14ac:dyDescent="0.3">
      <c r="D10" s="289">
        <f>SUM(D3:D9)</f>
        <v>0.99999999999999989</v>
      </c>
    </row>
  </sheetData>
  <mergeCells count="6">
    <mergeCell ref="E1:H1"/>
    <mergeCell ref="A1:A2"/>
    <mergeCell ref="B1:B2"/>
    <mergeCell ref="D1:D2"/>
    <mergeCell ref="I1:L1"/>
    <mergeCell ref="C1:C2"/>
  </mergeCells>
  <phoneticPr fontId="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10ED1-08CE-42A4-96EF-50DE353DCE85}">
  <dimension ref="A1:F22"/>
  <sheetViews>
    <sheetView workbookViewId="0">
      <selection activeCell="G7" sqref="G7"/>
    </sheetView>
  </sheetViews>
  <sheetFormatPr defaultRowHeight="12.5" x14ac:dyDescent="0.25"/>
  <cols>
    <col min="1" max="1" width="21.7265625" bestFit="1" customWidth="1"/>
    <col min="2" max="2" width="2" bestFit="1" customWidth="1"/>
    <col min="5" max="5" width="15.1796875" bestFit="1" customWidth="1"/>
    <col min="6" max="6" width="2" bestFit="1" customWidth="1"/>
  </cols>
  <sheetData>
    <row r="1" spans="1:6" ht="14.5" x14ac:dyDescent="0.25">
      <c r="A1" s="121" t="s">
        <v>78</v>
      </c>
      <c r="B1" s="122">
        <v>0</v>
      </c>
      <c r="E1" s="121" t="s">
        <v>349</v>
      </c>
      <c r="F1" s="122">
        <v>0</v>
      </c>
    </row>
    <row r="2" spans="1:6" ht="14.5" x14ac:dyDescent="0.25">
      <c r="A2" s="123" t="s">
        <v>71</v>
      </c>
      <c r="B2" s="122">
        <v>5</v>
      </c>
      <c r="E2" s="123" t="s">
        <v>71</v>
      </c>
      <c r="F2" s="122">
        <v>5</v>
      </c>
    </row>
    <row r="3" spans="1:6" ht="14.5" x14ac:dyDescent="0.25">
      <c r="A3" s="123" t="s">
        <v>350</v>
      </c>
      <c r="B3" s="122">
        <v>4</v>
      </c>
      <c r="E3" s="123" t="s">
        <v>350</v>
      </c>
      <c r="F3" s="122">
        <v>4</v>
      </c>
    </row>
    <row r="4" spans="1:6" ht="14.5" x14ac:dyDescent="0.25">
      <c r="A4" s="123" t="s">
        <v>351</v>
      </c>
      <c r="B4" s="122">
        <v>2</v>
      </c>
      <c r="E4" s="123" t="s">
        <v>351</v>
      </c>
      <c r="F4" s="122">
        <v>2</v>
      </c>
    </row>
    <row r="6" spans="1:6" ht="14.5" x14ac:dyDescent="0.25">
      <c r="A6" s="121" t="s">
        <v>78</v>
      </c>
      <c r="B6" s="122">
        <v>0</v>
      </c>
    </row>
    <row r="7" spans="1:6" ht="14.5" x14ac:dyDescent="0.25">
      <c r="A7" s="123" t="s">
        <v>352</v>
      </c>
      <c r="B7" s="122">
        <v>2</v>
      </c>
    </row>
    <row r="8" spans="1:6" ht="14.5" x14ac:dyDescent="0.25">
      <c r="A8" s="123" t="s">
        <v>353</v>
      </c>
      <c r="B8" s="122">
        <v>2</v>
      </c>
    </row>
    <row r="9" spans="1:6" ht="14.5" x14ac:dyDescent="0.25">
      <c r="A9" s="123" t="s">
        <v>354</v>
      </c>
      <c r="B9" s="122">
        <v>5</v>
      </c>
    </row>
    <row r="10" spans="1:6" ht="14.5" x14ac:dyDescent="0.25">
      <c r="A10" s="123" t="s">
        <v>355</v>
      </c>
      <c r="B10" s="122">
        <v>2</v>
      </c>
    </row>
    <row r="12" spans="1:6" x14ac:dyDescent="0.25">
      <c r="A12" s="64" t="s">
        <v>356</v>
      </c>
    </row>
    <row r="13" spans="1:6" x14ac:dyDescent="0.25">
      <c r="A13" s="136" t="s">
        <v>78</v>
      </c>
    </row>
    <row r="14" spans="1:6" x14ac:dyDescent="0.25">
      <c r="A14" s="136" t="s">
        <v>357</v>
      </c>
    </row>
    <row r="15" spans="1:6" x14ac:dyDescent="0.25">
      <c r="A15" s="136" t="s">
        <v>358</v>
      </c>
    </row>
    <row r="16" spans="1:6" x14ac:dyDescent="0.25">
      <c r="A16" s="136" t="s">
        <v>359</v>
      </c>
    </row>
    <row r="17" spans="1:1" x14ac:dyDescent="0.25">
      <c r="A17" s="136"/>
    </row>
    <row r="18" spans="1:1" x14ac:dyDescent="0.25">
      <c r="A18" s="136" t="s">
        <v>78</v>
      </c>
    </row>
    <row r="19" spans="1:1" x14ac:dyDescent="0.25">
      <c r="A19" s="136" t="s">
        <v>360</v>
      </c>
    </row>
    <row r="20" spans="1:1" x14ac:dyDescent="0.25">
      <c r="A20" s="136" t="s">
        <v>361</v>
      </c>
    </row>
    <row r="21" spans="1:1" x14ac:dyDescent="0.25">
      <c r="A21" s="136" t="s">
        <v>362</v>
      </c>
    </row>
    <row r="22" spans="1:1" x14ac:dyDescent="0.25">
      <c r="A22" s="136" t="s">
        <v>363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68F5A-7290-47E3-A4D5-A0EB75C902B7}">
  <dimension ref="A1:L131"/>
  <sheetViews>
    <sheetView showGridLines="0" zoomScaleNormal="100" workbookViewId="0">
      <pane xSplit="4" ySplit="8" topLeftCell="E9" activePane="bottomRight" state="frozen"/>
      <selection pane="topRight" activeCell="E1" sqref="E1"/>
      <selection pane="bottomLeft" activeCell="A12" sqref="A12"/>
      <selection pane="bottomRight" activeCell="F37" sqref="F37"/>
    </sheetView>
  </sheetViews>
  <sheetFormatPr defaultColWidth="9.1796875" defaultRowHeight="10" x14ac:dyDescent="0.25"/>
  <cols>
    <col min="1" max="1" width="9.453125" style="4" bestFit="1" customWidth="1"/>
    <col min="2" max="2" width="45.54296875" style="28" customWidth="1"/>
    <col min="3" max="3" width="32.26953125" style="28" customWidth="1"/>
    <col min="4" max="4" width="6.1796875" style="29" bestFit="1" customWidth="1"/>
    <col min="5" max="5" width="19.453125" style="4" customWidth="1"/>
    <col min="6" max="6" width="20.7265625" style="4" customWidth="1"/>
    <col min="7" max="7" width="16.54296875" style="4" customWidth="1"/>
    <col min="8" max="8" width="22.453125" style="4" customWidth="1"/>
    <col min="9" max="9" width="19.453125" style="4" customWidth="1"/>
    <col min="10" max="10" width="20.7265625" style="4" customWidth="1"/>
    <col min="11" max="12" width="9.1796875" style="4"/>
    <col min="13" max="16384" width="9.1796875" style="28"/>
  </cols>
  <sheetData>
    <row r="1" spans="1:12" ht="16.5" customHeight="1" x14ac:dyDescent="0.25">
      <c r="A1" s="449" t="s">
        <v>364</v>
      </c>
      <c r="B1" s="449"/>
      <c r="C1" s="449"/>
      <c r="D1" s="449"/>
      <c r="E1" s="449"/>
      <c r="F1" s="449"/>
      <c r="G1" s="449"/>
      <c r="H1" s="449"/>
      <c r="I1" s="449"/>
      <c r="J1" s="449"/>
    </row>
    <row r="3" spans="1:12" ht="13" x14ac:dyDescent="0.25">
      <c r="A3" s="452" t="s">
        <v>130</v>
      </c>
      <c r="B3" s="452"/>
      <c r="C3" s="452"/>
      <c r="D3" s="452"/>
      <c r="E3" s="452"/>
      <c r="F3" s="452"/>
      <c r="G3" s="452"/>
      <c r="H3" s="452"/>
      <c r="I3" s="452"/>
      <c r="J3" s="452"/>
    </row>
    <row r="4" spans="1:12" ht="10.5" x14ac:dyDescent="0.25">
      <c r="B4" s="5"/>
      <c r="D4" s="4"/>
    </row>
    <row r="5" spans="1:12" s="31" customFormat="1" ht="15.75" customHeight="1" x14ac:dyDescent="0.25">
      <c r="A5" s="453" t="s">
        <v>131</v>
      </c>
      <c r="B5" s="453"/>
      <c r="C5" s="453"/>
      <c r="D5" s="453"/>
      <c r="E5" s="453"/>
      <c r="F5" s="453"/>
      <c r="G5" s="453"/>
      <c r="H5" s="453"/>
      <c r="I5" s="453"/>
      <c r="J5" s="453"/>
      <c r="K5" s="30"/>
      <c r="L5" s="30"/>
    </row>
    <row r="6" spans="1:12" ht="11" thickBot="1" x14ac:dyDescent="0.3">
      <c r="B6" s="5"/>
      <c r="D6" s="4"/>
    </row>
    <row r="7" spans="1:12" s="7" customFormat="1" ht="13" x14ac:dyDescent="0.25">
      <c r="A7" s="463" t="s">
        <v>365</v>
      </c>
      <c r="B7" s="460" t="s">
        <v>366</v>
      </c>
      <c r="C7" s="456" t="s">
        <v>367</v>
      </c>
      <c r="D7" s="457"/>
      <c r="E7" s="454" t="s">
        <v>368</v>
      </c>
      <c r="F7" s="466"/>
      <c r="G7" s="454" t="s">
        <v>369</v>
      </c>
      <c r="H7" s="466"/>
      <c r="I7" s="454" t="s">
        <v>370</v>
      </c>
      <c r="J7" s="466"/>
    </row>
    <row r="8" spans="1:12" s="7" customFormat="1" ht="13.5" thickBot="1" x14ac:dyDescent="0.3">
      <c r="A8" s="464"/>
      <c r="B8" s="461"/>
      <c r="C8" s="458"/>
      <c r="D8" s="459"/>
      <c r="E8" s="134" t="s">
        <v>371</v>
      </c>
      <c r="F8" s="135" t="s">
        <v>372</v>
      </c>
      <c r="G8" s="134" t="s">
        <v>371</v>
      </c>
      <c r="H8" s="135" t="s">
        <v>372</v>
      </c>
      <c r="I8" s="134" t="s">
        <v>371</v>
      </c>
      <c r="J8" s="135" t="s">
        <v>372</v>
      </c>
    </row>
    <row r="9" spans="1:12" ht="10.5" x14ac:dyDescent="0.25">
      <c r="A9" s="48">
        <v>3</v>
      </c>
      <c r="B9" s="49" t="s">
        <v>140</v>
      </c>
      <c r="C9" s="384"/>
      <c r="D9" s="385"/>
      <c r="E9" s="59"/>
      <c r="F9" s="60"/>
      <c r="G9" s="59"/>
      <c r="H9" s="60"/>
      <c r="I9" s="59"/>
      <c r="J9" s="60"/>
    </row>
    <row r="10" spans="1:12" ht="10.5" x14ac:dyDescent="0.25">
      <c r="A10" s="489">
        <v>3.1</v>
      </c>
      <c r="B10" s="45" t="s">
        <v>142</v>
      </c>
      <c r="C10" s="386"/>
      <c r="D10" s="126"/>
      <c r="E10" s="33"/>
      <c r="F10" s="34"/>
      <c r="G10" s="33"/>
      <c r="H10" s="34"/>
      <c r="I10" s="33"/>
      <c r="J10" s="34"/>
    </row>
    <row r="11" spans="1:12" x14ac:dyDescent="0.25">
      <c r="A11" s="489"/>
      <c r="B11" s="387" t="s">
        <v>143</v>
      </c>
      <c r="C11" s="386" t="s">
        <v>144</v>
      </c>
      <c r="D11" s="126"/>
      <c r="E11" s="33"/>
      <c r="F11" s="34"/>
      <c r="G11" s="33"/>
      <c r="H11" s="34"/>
      <c r="I11" s="33"/>
      <c r="J11" s="34"/>
    </row>
    <row r="12" spans="1:12" x14ac:dyDescent="0.25">
      <c r="A12" s="489"/>
      <c r="B12" s="387" t="s">
        <v>146</v>
      </c>
      <c r="C12" s="386" t="s">
        <v>147</v>
      </c>
      <c r="D12" s="126"/>
      <c r="E12" s="33"/>
      <c r="F12" s="34"/>
      <c r="G12" s="33"/>
      <c r="H12" s="34"/>
      <c r="I12" s="33"/>
      <c r="J12" s="34"/>
    </row>
    <row r="13" spans="1:12" x14ac:dyDescent="0.25">
      <c r="A13" s="489"/>
      <c r="B13" s="387" t="s">
        <v>148</v>
      </c>
      <c r="C13" s="386" t="s">
        <v>144</v>
      </c>
      <c r="D13" s="126"/>
      <c r="E13" s="33"/>
      <c r="F13" s="34"/>
      <c r="G13" s="33"/>
      <c r="H13" s="34"/>
      <c r="I13" s="33"/>
      <c r="J13" s="34"/>
    </row>
    <row r="14" spans="1:12" x14ac:dyDescent="0.25">
      <c r="A14" s="489"/>
      <c r="B14" s="387" t="s">
        <v>150</v>
      </c>
      <c r="C14" s="386" t="s">
        <v>144</v>
      </c>
      <c r="D14" s="126"/>
      <c r="E14" s="33"/>
      <c r="F14" s="34"/>
      <c r="G14" s="33"/>
      <c r="H14" s="34"/>
      <c r="I14" s="33"/>
      <c r="J14" s="34"/>
    </row>
    <row r="15" spans="1:12" x14ac:dyDescent="0.25">
      <c r="A15" s="489"/>
      <c r="B15" s="387" t="s">
        <v>151</v>
      </c>
      <c r="C15" s="386" t="s">
        <v>144</v>
      </c>
      <c r="D15" s="126"/>
      <c r="E15" s="33"/>
      <c r="F15" s="34"/>
      <c r="G15" s="33"/>
      <c r="H15" s="34"/>
      <c r="I15" s="33"/>
      <c r="J15" s="34"/>
    </row>
    <row r="16" spans="1:12" x14ac:dyDescent="0.25">
      <c r="A16" s="489"/>
      <c r="B16" s="387" t="s">
        <v>152</v>
      </c>
      <c r="C16" s="386" t="s">
        <v>373</v>
      </c>
      <c r="D16" s="126"/>
      <c r="E16" s="33"/>
      <c r="F16" s="34"/>
      <c r="G16" s="33"/>
      <c r="H16" s="34"/>
      <c r="I16" s="33"/>
      <c r="J16" s="34"/>
    </row>
    <row r="17" spans="1:10" x14ac:dyDescent="0.25">
      <c r="A17" s="489"/>
      <c r="B17" s="387" t="s">
        <v>153</v>
      </c>
      <c r="C17" s="386" t="s">
        <v>373</v>
      </c>
      <c r="D17" s="126"/>
      <c r="E17" s="33"/>
      <c r="F17" s="34"/>
      <c r="G17" s="33"/>
      <c r="H17" s="34"/>
      <c r="I17" s="33"/>
      <c r="J17" s="34"/>
    </row>
    <row r="18" spans="1:10" x14ac:dyDescent="0.25">
      <c r="A18" s="489"/>
      <c r="B18" s="387" t="s">
        <v>154</v>
      </c>
      <c r="C18" s="386" t="s">
        <v>373</v>
      </c>
      <c r="D18" s="126"/>
      <c r="E18" s="33"/>
      <c r="F18" s="34"/>
      <c r="G18" s="33"/>
      <c r="H18" s="34"/>
      <c r="I18" s="33"/>
      <c r="J18" s="34"/>
    </row>
    <row r="19" spans="1:10" x14ac:dyDescent="0.25">
      <c r="A19" s="489"/>
      <c r="B19" s="387" t="s">
        <v>155</v>
      </c>
      <c r="C19" s="386" t="s">
        <v>373</v>
      </c>
      <c r="D19" s="126"/>
      <c r="E19" s="33"/>
      <c r="F19" s="34"/>
      <c r="G19" s="33"/>
      <c r="H19" s="34"/>
      <c r="I19" s="33"/>
      <c r="J19" s="34"/>
    </row>
    <row r="20" spans="1:10" x14ac:dyDescent="0.25">
      <c r="A20" s="489"/>
      <c r="B20" s="387" t="s">
        <v>156</v>
      </c>
      <c r="C20" s="386" t="s">
        <v>373</v>
      </c>
      <c r="D20" s="126"/>
      <c r="E20" s="33"/>
      <c r="F20" s="34"/>
      <c r="G20" s="33"/>
      <c r="H20" s="34"/>
      <c r="I20" s="33"/>
      <c r="J20" s="34"/>
    </row>
    <row r="21" spans="1:10" x14ac:dyDescent="0.25">
      <c r="A21" s="489"/>
      <c r="B21" s="387" t="s">
        <v>157</v>
      </c>
      <c r="C21" s="386" t="s">
        <v>373</v>
      </c>
      <c r="D21" s="126"/>
      <c r="E21" s="33"/>
      <c r="F21" s="34"/>
      <c r="G21" s="33"/>
      <c r="H21" s="34"/>
      <c r="I21" s="33"/>
      <c r="J21" s="34"/>
    </row>
    <row r="22" spans="1:10" x14ac:dyDescent="0.25">
      <c r="A22" s="489"/>
      <c r="B22" s="387" t="s">
        <v>158</v>
      </c>
      <c r="C22" s="386" t="s">
        <v>373</v>
      </c>
      <c r="D22" s="126"/>
      <c r="E22" s="33"/>
      <c r="F22" s="34"/>
      <c r="G22" s="33"/>
      <c r="H22" s="34"/>
      <c r="I22" s="33"/>
      <c r="J22" s="34"/>
    </row>
    <row r="23" spans="1:10" x14ac:dyDescent="0.25">
      <c r="A23" s="489"/>
      <c r="B23" s="387" t="s">
        <v>159</v>
      </c>
      <c r="C23" s="386" t="s">
        <v>373</v>
      </c>
      <c r="D23" s="126"/>
      <c r="E23" s="33"/>
      <c r="F23" s="34"/>
      <c r="G23" s="33"/>
      <c r="H23" s="34"/>
      <c r="I23" s="33"/>
      <c r="J23" s="34"/>
    </row>
    <row r="24" spans="1:10" x14ac:dyDescent="0.25">
      <c r="A24" s="489"/>
      <c r="B24" s="387" t="s">
        <v>160</v>
      </c>
      <c r="C24" s="386" t="s">
        <v>373</v>
      </c>
      <c r="D24" s="126"/>
      <c r="E24" s="33"/>
      <c r="F24" s="34"/>
      <c r="G24" s="33"/>
      <c r="H24" s="34"/>
      <c r="I24" s="33"/>
      <c r="J24" s="34"/>
    </row>
    <row r="25" spans="1:10" x14ac:dyDescent="0.25">
      <c r="A25" s="489"/>
      <c r="B25" s="387" t="s">
        <v>161</v>
      </c>
      <c r="C25" s="386" t="s">
        <v>373</v>
      </c>
      <c r="D25" s="126"/>
      <c r="E25" s="33"/>
      <c r="F25" s="34"/>
      <c r="G25" s="33"/>
      <c r="H25" s="34"/>
      <c r="I25" s="33"/>
      <c r="J25" s="34"/>
    </row>
    <row r="26" spans="1:10" ht="10.5" x14ac:dyDescent="0.25">
      <c r="A26" s="50">
        <v>3.2</v>
      </c>
      <c r="B26" s="45" t="s">
        <v>162</v>
      </c>
      <c r="C26" s="386"/>
      <c r="D26" s="126"/>
      <c r="E26" s="33"/>
      <c r="F26" s="34"/>
      <c r="G26" s="33"/>
      <c r="H26" s="34"/>
      <c r="I26" s="33"/>
      <c r="J26" s="34"/>
    </row>
    <row r="27" spans="1:10" ht="10.5" x14ac:dyDescent="0.25">
      <c r="A27" s="388" t="s">
        <v>163</v>
      </c>
      <c r="B27" s="45" t="s">
        <v>164</v>
      </c>
      <c r="C27" s="386" t="s">
        <v>144</v>
      </c>
      <c r="D27" s="126"/>
      <c r="E27" s="33"/>
      <c r="F27" s="34"/>
      <c r="G27" s="33"/>
      <c r="H27" s="34"/>
      <c r="I27" s="33"/>
      <c r="J27" s="34"/>
    </row>
    <row r="28" spans="1:10" ht="10.5" x14ac:dyDescent="0.25">
      <c r="A28" s="389" t="s">
        <v>165</v>
      </c>
      <c r="B28" s="390" t="s">
        <v>166</v>
      </c>
      <c r="C28" s="58" t="s">
        <v>374</v>
      </c>
      <c r="D28" s="126"/>
      <c r="E28" s="33"/>
      <c r="F28" s="34"/>
      <c r="G28" s="33"/>
      <c r="H28" s="34"/>
      <c r="I28" s="33"/>
      <c r="J28" s="34"/>
    </row>
    <row r="29" spans="1:10" ht="10.5" x14ac:dyDescent="0.25">
      <c r="A29" s="388" t="s">
        <v>168</v>
      </c>
      <c r="B29" s="45" t="s">
        <v>169</v>
      </c>
      <c r="C29" s="386" t="s">
        <v>144</v>
      </c>
      <c r="D29" s="126"/>
      <c r="E29" s="33"/>
      <c r="F29" s="34"/>
      <c r="G29" s="33"/>
      <c r="H29" s="34"/>
      <c r="I29" s="33"/>
      <c r="J29" s="34"/>
    </row>
    <row r="30" spans="1:10" ht="10.5" x14ac:dyDescent="0.25">
      <c r="A30" s="475" t="s">
        <v>170</v>
      </c>
      <c r="B30" s="45" t="s">
        <v>171</v>
      </c>
      <c r="C30" s="386" t="s">
        <v>71</v>
      </c>
      <c r="D30" s="126"/>
      <c r="E30" s="33"/>
      <c r="F30" s="34"/>
      <c r="G30" s="33"/>
      <c r="H30" s="34"/>
      <c r="I30" s="33"/>
      <c r="J30" s="34"/>
    </row>
    <row r="31" spans="1:10" x14ac:dyDescent="0.25">
      <c r="A31" s="475"/>
      <c r="B31" s="387" t="s">
        <v>172</v>
      </c>
      <c r="C31" s="386"/>
      <c r="D31" s="126"/>
      <c r="E31" s="33"/>
      <c r="F31" s="34"/>
      <c r="G31" s="33"/>
      <c r="H31" s="34"/>
      <c r="I31" s="33"/>
      <c r="J31" s="34"/>
    </row>
    <row r="32" spans="1:10" x14ac:dyDescent="0.25">
      <c r="A32" s="475"/>
      <c r="B32" s="387" t="s">
        <v>173</v>
      </c>
      <c r="C32" s="386" t="s">
        <v>203</v>
      </c>
      <c r="D32" s="126" t="s">
        <v>175</v>
      </c>
      <c r="E32" s="33"/>
      <c r="F32" s="34"/>
      <c r="G32" s="33"/>
      <c r="H32" s="34"/>
      <c r="I32" s="33"/>
      <c r="J32" s="34"/>
    </row>
    <row r="33" spans="1:10" x14ac:dyDescent="0.25">
      <c r="A33" s="475"/>
      <c r="B33" s="387" t="s">
        <v>176</v>
      </c>
      <c r="C33" s="386" t="s">
        <v>203</v>
      </c>
      <c r="D33" s="126" t="s">
        <v>175</v>
      </c>
      <c r="E33" s="33"/>
      <c r="F33" s="34"/>
      <c r="G33" s="33"/>
      <c r="H33" s="34"/>
      <c r="I33" s="33"/>
      <c r="J33" s="34"/>
    </row>
    <row r="34" spans="1:10" x14ac:dyDescent="0.25">
      <c r="A34" s="475"/>
      <c r="B34" s="387" t="s">
        <v>177</v>
      </c>
      <c r="C34" s="386" t="s">
        <v>203</v>
      </c>
      <c r="D34" s="126" t="s">
        <v>175</v>
      </c>
      <c r="E34" s="33"/>
      <c r="F34" s="34"/>
      <c r="G34" s="33"/>
      <c r="H34" s="34"/>
      <c r="I34" s="33"/>
      <c r="J34" s="34"/>
    </row>
    <row r="35" spans="1:10" x14ac:dyDescent="0.25">
      <c r="A35" s="475"/>
      <c r="B35" s="391" t="s">
        <v>178</v>
      </c>
      <c r="C35" s="386" t="s">
        <v>203</v>
      </c>
      <c r="D35" s="126"/>
      <c r="E35" s="33"/>
      <c r="F35" s="34"/>
      <c r="G35" s="33"/>
      <c r="H35" s="34"/>
      <c r="I35" s="33"/>
      <c r="J35" s="34"/>
    </row>
    <row r="36" spans="1:10" x14ac:dyDescent="0.25">
      <c r="A36" s="475"/>
      <c r="B36" s="47" t="s">
        <v>179</v>
      </c>
      <c r="C36" s="386" t="s">
        <v>203</v>
      </c>
      <c r="D36" s="126"/>
      <c r="E36" s="33"/>
      <c r="F36" s="34"/>
      <c r="G36" s="33"/>
      <c r="H36" s="34"/>
      <c r="I36" s="33"/>
      <c r="J36" s="34"/>
    </row>
    <row r="37" spans="1:10" ht="10.5" x14ac:dyDescent="0.25">
      <c r="A37" s="475" t="s">
        <v>181</v>
      </c>
      <c r="B37" s="45" t="s">
        <v>182</v>
      </c>
      <c r="C37" s="386" t="s">
        <v>71</v>
      </c>
      <c r="D37" s="126"/>
      <c r="E37" s="33"/>
      <c r="F37" s="34"/>
      <c r="G37" s="33"/>
      <c r="H37" s="34"/>
      <c r="I37" s="33"/>
      <c r="J37" s="34"/>
    </row>
    <row r="38" spans="1:10" x14ac:dyDescent="0.25">
      <c r="A38" s="475"/>
      <c r="B38" s="387" t="s">
        <v>183</v>
      </c>
      <c r="C38" s="386" t="s">
        <v>184</v>
      </c>
      <c r="D38" s="126"/>
      <c r="E38" s="33"/>
      <c r="F38" s="34"/>
      <c r="G38" s="33"/>
      <c r="H38" s="34"/>
      <c r="I38" s="33"/>
      <c r="J38" s="34"/>
    </row>
    <row r="39" spans="1:10" x14ac:dyDescent="0.25">
      <c r="A39" s="475"/>
      <c r="B39" s="387" t="s">
        <v>185</v>
      </c>
      <c r="C39" s="386" t="s">
        <v>186</v>
      </c>
      <c r="D39" s="126" t="s">
        <v>187</v>
      </c>
      <c r="E39" s="33"/>
      <c r="F39" s="34"/>
      <c r="G39" s="33"/>
      <c r="H39" s="34"/>
      <c r="I39" s="33"/>
      <c r="J39" s="34"/>
    </row>
    <row r="40" spans="1:10" x14ac:dyDescent="0.25">
      <c r="A40" s="475"/>
      <c r="B40" s="387" t="s">
        <v>188</v>
      </c>
      <c r="C40" s="386" t="s">
        <v>203</v>
      </c>
      <c r="D40" s="126" t="s">
        <v>189</v>
      </c>
      <c r="E40" s="33"/>
      <c r="F40" s="34"/>
      <c r="G40" s="33"/>
      <c r="H40" s="34"/>
      <c r="I40" s="33"/>
      <c r="J40" s="34"/>
    </row>
    <row r="41" spans="1:10" x14ac:dyDescent="0.25">
      <c r="A41" s="475"/>
      <c r="B41" s="391" t="s">
        <v>190</v>
      </c>
      <c r="C41" s="386" t="s">
        <v>203</v>
      </c>
      <c r="D41" s="126"/>
      <c r="E41" s="33"/>
      <c r="F41" s="34"/>
      <c r="G41" s="33"/>
      <c r="H41" s="34"/>
      <c r="I41" s="33"/>
      <c r="J41" s="34"/>
    </row>
    <row r="42" spans="1:10" x14ac:dyDescent="0.25">
      <c r="A42" s="388" t="s">
        <v>191</v>
      </c>
      <c r="B42" s="387" t="s">
        <v>192</v>
      </c>
      <c r="C42" s="386" t="s">
        <v>144</v>
      </c>
      <c r="D42" s="126"/>
      <c r="E42" s="33"/>
      <c r="F42" s="34"/>
      <c r="G42" s="33"/>
      <c r="H42" s="34"/>
      <c r="I42" s="33"/>
      <c r="J42" s="34"/>
    </row>
    <row r="43" spans="1:10" ht="10.5" x14ac:dyDescent="0.25">
      <c r="A43" s="476" t="s">
        <v>194</v>
      </c>
      <c r="B43" s="45" t="s">
        <v>195</v>
      </c>
      <c r="C43" s="386" t="s">
        <v>71</v>
      </c>
      <c r="D43" s="126"/>
      <c r="E43" s="33"/>
      <c r="F43" s="34"/>
      <c r="G43" s="33"/>
      <c r="H43" s="34"/>
      <c r="I43" s="33"/>
      <c r="J43" s="34"/>
    </row>
    <row r="44" spans="1:10" ht="13" x14ac:dyDescent="0.25">
      <c r="A44" s="490"/>
      <c r="B44" s="393" t="s">
        <v>375</v>
      </c>
      <c r="C44" s="58" t="s">
        <v>374</v>
      </c>
      <c r="D44" s="394" t="s">
        <v>197</v>
      </c>
      <c r="E44" s="33"/>
      <c r="F44" s="34"/>
      <c r="G44" s="33"/>
      <c r="H44" s="34"/>
      <c r="I44" s="33"/>
      <c r="J44" s="34"/>
    </row>
    <row r="45" spans="1:10" ht="12.75" customHeight="1" x14ac:dyDescent="0.25">
      <c r="A45" s="491"/>
      <c r="B45" s="395" t="s">
        <v>376</v>
      </c>
      <c r="C45" s="58" t="s">
        <v>374</v>
      </c>
      <c r="D45" s="394" t="s">
        <v>199</v>
      </c>
      <c r="E45" s="33"/>
      <c r="F45" s="34"/>
      <c r="G45" s="33"/>
      <c r="H45" s="34"/>
      <c r="I45" s="33"/>
      <c r="J45" s="34"/>
    </row>
    <row r="46" spans="1:10" x14ac:dyDescent="0.25">
      <c r="A46" s="388"/>
      <c r="B46" s="387"/>
      <c r="C46" s="386"/>
      <c r="D46" s="126"/>
      <c r="E46" s="33"/>
      <c r="F46" s="34"/>
      <c r="G46" s="33"/>
      <c r="H46" s="34"/>
      <c r="I46" s="33"/>
      <c r="J46" s="34"/>
    </row>
    <row r="47" spans="1:10" ht="10.5" x14ac:dyDescent="0.25">
      <c r="A47" s="475" t="s">
        <v>200</v>
      </c>
      <c r="B47" s="45" t="s">
        <v>201</v>
      </c>
      <c r="C47" s="386" t="s">
        <v>71</v>
      </c>
      <c r="D47" s="126"/>
      <c r="E47" s="33"/>
      <c r="F47" s="34"/>
      <c r="G47" s="33"/>
      <c r="H47" s="34"/>
      <c r="I47" s="33"/>
      <c r="J47" s="34"/>
    </row>
    <row r="48" spans="1:10" ht="11.25" customHeight="1" x14ac:dyDescent="0.25">
      <c r="A48" s="475"/>
      <c r="B48" s="387" t="s">
        <v>202</v>
      </c>
      <c r="C48" s="386" t="s">
        <v>203</v>
      </c>
      <c r="D48" s="126" t="s">
        <v>204</v>
      </c>
      <c r="E48" s="33"/>
      <c r="F48" s="34"/>
      <c r="G48" s="33"/>
      <c r="H48" s="34"/>
      <c r="I48" s="33"/>
      <c r="J48" s="34"/>
    </row>
    <row r="49" spans="1:10" ht="13.5" customHeight="1" x14ac:dyDescent="0.25">
      <c r="A49" s="475"/>
      <c r="B49" s="387" t="s">
        <v>205</v>
      </c>
      <c r="C49" s="386" t="s">
        <v>203</v>
      </c>
      <c r="D49" s="126" t="s">
        <v>206</v>
      </c>
      <c r="E49" s="33"/>
      <c r="F49" s="34"/>
      <c r="G49" s="33"/>
      <c r="H49" s="34"/>
      <c r="I49" s="33"/>
      <c r="J49" s="34"/>
    </row>
    <row r="50" spans="1:10" x14ac:dyDescent="0.25">
      <c r="A50" s="475"/>
      <c r="B50" s="387" t="s">
        <v>207</v>
      </c>
      <c r="C50" s="46" t="s">
        <v>208</v>
      </c>
      <c r="D50" s="126"/>
      <c r="E50" s="33"/>
      <c r="F50" s="34"/>
      <c r="G50" s="33"/>
      <c r="H50" s="34"/>
      <c r="I50" s="33"/>
      <c r="J50" s="34"/>
    </row>
    <row r="51" spans="1:10" x14ac:dyDescent="0.25">
      <c r="A51" s="475"/>
      <c r="B51" s="387" t="s">
        <v>209</v>
      </c>
      <c r="C51" s="4" t="s">
        <v>208</v>
      </c>
      <c r="D51" s="126"/>
      <c r="E51" s="33"/>
      <c r="F51" s="34"/>
      <c r="G51" s="33"/>
      <c r="H51" s="34"/>
      <c r="I51" s="33"/>
      <c r="J51" s="34"/>
    </row>
    <row r="52" spans="1:10" ht="10.5" x14ac:dyDescent="0.25">
      <c r="A52" s="475" t="s">
        <v>210</v>
      </c>
      <c r="B52" s="45" t="s">
        <v>211</v>
      </c>
      <c r="C52" s="386" t="s">
        <v>71</v>
      </c>
      <c r="D52" s="126"/>
      <c r="E52" s="33"/>
      <c r="F52" s="34"/>
      <c r="G52" s="33"/>
      <c r="H52" s="34"/>
      <c r="I52" s="33"/>
      <c r="J52" s="34"/>
    </row>
    <row r="53" spans="1:10" x14ac:dyDescent="0.25">
      <c r="A53" s="475"/>
      <c r="B53" s="387" t="s">
        <v>212</v>
      </c>
      <c r="C53" s="386" t="s">
        <v>203</v>
      </c>
      <c r="D53" s="126"/>
      <c r="E53" s="33"/>
      <c r="F53" s="34"/>
      <c r="G53" s="33"/>
      <c r="H53" s="34"/>
      <c r="I53" s="33"/>
      <c r="J53" s="34"/>
    </row>
    <row r="54" spans="1:10" ht="21" x14ac:dyDescent="0.25">
      <c r="A54" s="475"/>
      <c r="B54" s="387" t="s">
        <v>213</v>
      </c>
      <c r="C54" s="39" t="s">
        <v>214</v>
      </c>
      <c r="D54" s="126"/>
      <c r="E54" s="33"/>
      <c r="F54" s="34"/>
      <c r="G54" s="33"/>
      <c r="H54" s="34"/>
      <c r="I54" s="33"/>
      <c r="J54" s="34"/>
    </row>
    <row r="55" spans="1:10" ht="10.5" x14ac:dyDescent="0.25">
      <c r="A55" s="50">
        <v>3.3</v>
      </c>
      <c r="B55" s="45" t="s">
        <v>215</v>
      </c>
      <c r="C55" s="386"/>
      <c r="D55" s="126"/>
      <c r="E55" s="33"/>
      <c r="F55" s="34"/>
      <c r="G55" s="33"/>
      <c r="H55" s="34"/>
      <c r="I55" s="33"/>
      <c r="J55" s="34"/>
    </row>
    <row r="56" spans="1:10" ht="10.5" x14ac:dyDescent="0.25">
      <c r="A56" s="475" t="s">
        <v>216</v>
      </c>
      <c r="B56" s="45" t="s">
        <v>217</v>
      </c>
      <c r="C56" s="386" t="s">
        <v>71</v>
      </c>
      <c r="D56" s="126"/>
      <c r="E56" s="33"/>
      <c r="F56" s="34"/>
      <c r="G56" s="33"/>
      <c r="H56" s="34"/>
      <c r="I56" s="33"/>
      <c r="J56" s="34"/>
    </row>
    <row r="57" spans="1:10" x14ac:dyDescent="0.25">
      <c r="A57" s="475"/>
      <c r="B57" s="387" t="s">
        <v>218</v>
      </c>
      <c r="C57" s="386" t="s">
        <v>219</v>
      </c>
      <c r="D57" s="126"/>
      <c r="E57" s="33"/>
      <c r="F57" s="34"/>
      <c r="G57" s="33"/>
      <c r="H57" s="34"/>
      <c r="I57" s="33"/>
      <c r="J57" s="34"/>
    </row>
    <row r="58" spans="1:10" x14ac:dyDescent="0.25">
      <c r="A58" s="475"/>
      <c r="B58" s="387" t="s">
        <v>220</v>
      </c>
      <c r="C58" s="386" t="s">
        <v>221</v>
      </c>
      <c r="D58" s="126"/>
      <c r="E58" s="33"/>
      <c r="F58" s="34"/>
      <c r="G58" s="33"/>
      <c r="H58" s="34"/>
      <c r="I58" s="33"/>
      <c r="J58" s="34"/>
    </row>
    <row r="59" spans="1:10" ht="10.5" x14ac:dyDescent="0.25">
      <c r="A59" s="392" t="s">
        <v>222</v>
      </c>
      <c r="B59" s="88" t="s">
        <v>223</v>
      </c>
      <c r="C59" s="58" t="s">
        <v>377</v>
      </c>
      <c r="D59" s="126"/>
      <c r="E59" s="33"/>
      <c r="F59" s="34"/>
      <c r="G59" s="33"/>
      <c r="H59" s="34"/>
      <c r="I59" s="33"/>
      <c r="J59" s="34"/>
    </row>
    <row r="60" spans="1:10" ht="10.5" x14ac:dyDescent="0.25">
      <c r="A60" s="475" t="s">
        <v>225</v>
      </c>
      <c r="B60" s="45" t="s">
        <v>226</v>
      </c>
      <c r="C60" s="386" t="s">
        <v>71</v>
      </c>
      <c r="D60" s="126"/>
      <c r="E60" s="33"/>
      <c r="F60" s="34"/>
      <c r="G60" s="33"/>
      <c r="H60" s="34"/>
      <c r="I60" s="33"/>
      <c r="J60" s="34"/>
    </row>
    <row r="61" spans="1:10" ht="12.75" customHeight="1" x14ac:dyDescent="0.25">
      <c r="A61" s="475"/>
      <c r="B61" s="390" t="s">
        <v>227</v>
      </c>
      <c r="C61" s="58" t="s">
        <v>374</v>
      </c>
      <c r="D61" s="394" t="s">
        <v>228</v>
      </c>
      <c r="E61" s="33"/>
      <c r="F61" s="34"/>
      <c r="G61" s="33"/>
      <c r="H61" s="34"/>
      <c r="I61" s="33"/>
      <c r="J61" s="34"/>
    </row>
    <row r="62" spans="1:10" ht="10.5" x14ac:dyDescent="0.25">
      <c r="A62" s="388" t="s">
        <v>229</v>
      </c>
      <c r="B62" s="45" t="s">
        <v>230</v>
      </c>
      <c r="C62" s="386" t="s">
        <v>144</v>
      </c>
      <c r="D62" s="126"/>
      <c r="E62" s="33"/>
      <c r="F62" s="34"/>
      <c r="G62" s="33"/>
      <c r="H62" s="34"/>
      <c r="I62" s="33"/>
      <c r="J62" s="34"/>
    </row>
    <row r="63" spans="1:10" ht="10.5" x14ac:dyDescent="0.25">
      <c r="A63" s="112" t="s">
        <v>231</v>
      </c>
      <c r="B63" s="108" t="s">
        <v>232</v>
      </c>
      <c r="C63" s="109" t="s">
        <v>233</v>
      </c>
      <c r="D63" s="126"/>
      <c r="E63" s="33"/>
      <c r="F63" s="34"/>
      <c r="G63" s="33"/>
      <c r="H63" s="34"/>
      <c r="I63" s="33"/>
      <c r="J63" s="34"/>
    </row>
    <row r="64" spans="1:10" ht="10.5" x14ac:dyDescent="0.25">
      <c r="A64" s="475" t="s">
        <v>234</v>
      </c>
      <c r="B64" s="45" t="s">
        <v>235</v>
      </c>
      <c r="C64" s="386" t="s">
        <v>71</v>
      </c>
      <c r="D64" s="126"/>
      <c r="E64" s="33"/>
      <c r="F64" s="34"/>
      <c r="G64" s="33"/>
      <c r="H64" s="34"/>
      <c r="I64" s="33"/>
      <c r="J64" s="34"/>
    </row>
    <row r="65" spans="1:10" x14ac:dyDescent="0.25">
      <c r="A65" s="475"/>
      <c r="B65" s="387" t="s">
        <v>236</v>
      </c>
      <c r="C65" s="386" t="s">
        <v>203</v>
      </c>
      <c r="D65" s="126" t="s">
        <v>237</v>
      </c>
      <c r="E65" s="33"/>
      <c r="F65" s="34"/>
      <c r="G65" s="33"/>
      <c r="H65" s="34"/>
      <c r="I65" s="33"/>
      <c r="J65" s="34"/>
    </row>
    <row r="66" spans="1:10" ht="10.5" x14ac:dyDescent="0.25">
      <c r="A66" s="388" t="s">
        <v>238</v>
      </c>
      <c r="B66" s="45" t="s">
        <v>239</v>
      </c>
      <c r="C66" s="386" t="s">
        <v>144</v>
      </c>
      <c r="D66" s="126"/>
      <c r="E66" s="33"/>
      <c r="F66" s="34"/>
      <c r="G66" s="33"/>
      <c r="H66" s="34"/>
      <c r="I66" s="33"/>
      <c r="J66" s="34"/>
    </row>
    <row r="67" spans="1:10" ht="10.5" x14ac:dyDescent="0.25">
      <c r="A67" s="475" t="s">
        <v>240</v>
      </c>
      <c r="B67" s="45" t="s">
        <v>241</v>
      </c>
      <c r="C67" s="386" t="s">
        <v>71</v>
      </c>
      <c r="D67" s="126"/>
      <c r="E67" s="33"/>
      <c r="F67" s="34"/>
      <c r="G67" s="33"/>
      <c r="H67" s="34"/>
      <c r="I67" s="33"/>
      <c r="J67" s="34"/>
    </row>
    <row r="68" spans="1:10" x14ac:dyDescent="0.25">
      <c r="A68" s="475"/>
      <c r="B68" s="387" t="s">
        <v>242</v>
      </c>
      <c r="C68" s="386" t="s">
        <v>203</v>
      </c>
      <c r="D68" s="126" t="s">
        <v>243</v>
      </c>
      <c r="E68" s="33"/>
      <c r="F68" s="34"/>
      <c r="G68" s="33"/>
      <c r="H68" s="34"/>
      <c r="I68" s="33"/>
      <c r="J68" s="34"/>
    </row>
    <row r="69" spans="1:10" x14ac:dyDescent="0.25">
      <c r="A69" s="475"/>
      <c r="B69" s="387" t="s">
        <v>244</v>
      </c>
      <c r="C69" s="386" t="s">
        <v>203</v>
      </c>
      <c r="D69" s="126" t="s">
        <v>243</v>
      </c>
      <c r="E69" s="33"/>
      <c r="F69" s="34"/>
      <c r="G69" s="33"/>
      <c r="H69" s="34"/>
      <c r="I69" s="33"/>
      <c r="J69" s="34"/>
    </row>
    <row r="70" spans="1:10" ht="10.5" x14ac:dyDescent="0.25">
      <c r="A70" s="475"/>
      <c r="B70" s="390" t="s">
        <v>245</v>
      </c>
      <c r="C70" s="58" t="s">
        <v>374</v>
      </c>
      <c r="D70" s="394" t="s">
        <v>246</v>
      </c>
      <c r="E70" s="33"/>
      <c r="F70" s="34"/>
      <c r="G70" s="33"/>
      <c r="H70" s="34"/>
      <c r="I70" s="33"/>
      <c r="J70" s="34"/>
    </row>
    <row r="71" spans="1:10" ht="10.5" x14ac:dyDescent="0.25">
      <c r="A71" s="475"/>
      <c r="B71" s="390" t="s">
        <v>245</v>
      </c>
      <c r="C71" s="58" t="s">
        <v>374</v>
      </c>
      <c r="D71" s="394" t="s">
        <v>247</v>
      </c>
      <c r="E71" s="33"/>
      <c r="F71" s="34"/>
      <c r="G71" s="33"/>
      <c r="H71" s="34"/>
      <c r="I71" s="33"/>
      <c r="J71" s="34"/>
    </row>
    <row r="72" spans="1:10" ht="10.5" x14ac:dyDescent="0.25">
      <c r="A72" s="475" t="s">
        <v>248</v>
      </c>
      <c r="B72" s="45" t="s">
        <v>249</v>
      </c>
      <c r="C72" s="386" t="s">
        <v>144</v>
      </c>
      <c r="D72" s="126"/>
      <c r="E72" s="33"/>
      <c r="F72" s="34"/>
      <c r="G72" s="33"/>
      <c r="H72" s="34"/>
      <c r="I72" s="33"/>
      <c r="J72" s="34"/>
    </row>
    <row r="73" spans="1:10" x14ac:dyDescent="0.25">
      <c r="A73" s="475"/>
      <c r="B73" s="387" t="s">
        <v>250</v>
      </c>
      <c r="C73" s="386" t="s">
        <v>221</v>
      </c>
      <c r="D73" s="126"/>
      <c r="E73" s="33"/>
      <c r="F73" s="34"/>
      <c r="G73" s="33"/>
      <c r="H73" s="34"/>
      <c r="I73" s="33"/>
      <c r="J73" s="34"/>
    </row>
    <row r="74" spans="1:10" ht="10.5" x14ac:dyDescent="0.25">
      <c r="A74" s="50">
        <v>3.4</v>
      </c>
      <c r="B74" s="45" t="s">
        <v>251</v>
      </c>
      <c r="C74" s="386"/>
      <c r="D74" s="126"/>
      <c r="E74" s="33"/>
      <c r="F74" s="34"/>
      <c r="G74" s="33"/>
      <c r="H74" s="34"/>
      <c r="I74" s="33"/>
      <c r="J74" s="34"/>
    </row>
    <row r="75" spans="1:10" ht="10.5" x14ac:dyDescent="0.25">
      <c r="A75" s="388" t="s">
        <v>252</v>
      </c>
      <c r="B75" s="45" t="s">
        <v>253</v>
      </c>
      <c r="C75" s="386" t="s">
        <v>71</v>
      </c>
      <c r="D75" s="126"/>
      <c r="E75" s="33"/>
      <c r="F75" s="34"/>
      <c r="G75" s="33"/>
      <c r="H75" s="34"/>
      <c r="I75" s="33"/>
      <c r="J75" s="34"/>
    </row>
    <row r="76" spans="1:10" x14ac:dyDescent="0.25">
      <c r="A76" s="476" t="s">
        <v>254</v>
      </c>
      <c r="B76" s="387" t="s">
        <v>255</v>
      </c>
      <c r="C76" s="386">
        <v>2200</v>
      </c>
      <c r="D76" s="126" t="s">
        <v>256</v>
      </c>
      <c r="E76" s="33"/>
      <c r="F76" s="34"/>
      <c r="G76" s="33"/>
      <c r="H76" s="34"/>
      <c r="I76" s="33"/>
      <c r="J76" s="34"/>
    </row>
    <row r="77" spans="1:10" x14ac:dyDescent="0.25">
      <c r="A77" s="477"/>
      <c r="B77" s="387" t="s">
        <v>257</v>
      </c>
      <c r="C77" s="386" t="s">
        <v>258</v>
      </c>
      <c r="D77" s="126" t="s">
        <v>247</v>
      </c>
      <c r="E77" s="33"/>
      <c r="F77" s="34"/>
      <c r="G77" s="33"/>
      <c r="H77" s="34"/>
      <c r="I77" s="33"/>
      <c r="J77" s="34"/>
    </row>
    <row r="78" spans="1:10" x14ac:dyDescent="0.25">
      <c r="A78" s="478"/>
      <c r="B78" s="387" t="s">
        <v>259</v>
      </c>
      <c r="C78" s="386" t="s">
        <v>260</v>
      </c>
      <c r="D78" s="126"/>
      <c r="E78" s="33"/>
      <c r="F78" s="34"/>
      <c r="G78" s="33"/>
      <c r="H78" s="34"/>
      <c r="I78" s="33"/>
      <c r="J78" s="34"/>
    </row>
    <row r="79" spans="1:10" ht="10.5" x14ac:dyDescent="0.25">
      <c r="A79" s="476" t="s">
        <v>261</v>
      </c>
      <c r="B79" s="45" t="s">
        <v>262</v>
      </c>
      <c r="C79" s="396"/>
      <c r="D79" s="126"/>
      <c r="E79" s="33"/>
      <c r="F79" s="34"/>
      <c r="G79" s="33"/>
      <c r="H79" s="34"/>
      <c r="I79" s="33"/>
      <c r="J79" s="34"/>
    </row>
    <row r="80" spans="1:10" x14ac:dyDescent="0.25">
      <c r="A80" s="477"/>
      <c r="B80" s="387" t="s">
        <v>263</v>
      </c>
      <c r="C80" s="386">
        <v>40</v>
      </c>
      <c r="D80" s="126" t="s">
        <v>264</v>
      </c>
      <c r="E80" s="33"/>
      <c r="F80" s="34"/>
      <c r="G80" s="33"/>
      <c r="H80" s="34"/>
      <c r="I80" s="33"/>
      <c r="J80" s="34"/>
    </row>
    <row r="81" spans="1:10" x14ac:dyDescent="0.25">
      <c r="A81" s="477"/>
      <c r="B81" s="387" t="s">
        <v>265</v>
      </c>
      <c r="C81" s="386">
        <v>30</v>
      </c>
      <c r="D81" s="126" t="s">
        <v>264</v>
      </c>
      <c r="E81" s="33"/>
      <c r="F81" s="34"/>
      <c r="G81" s="33"/>
      <c r="H81" s="34"/>
      <c r="I81" s="33"/>
      <c r="J81" s="34"/>
    </row>
    <row r="82" spans="1:10" x14ac:dyDescent="0.25">
      <c r="A82" s="477"/>
      <c r="B82" s="387" t="s">
        <v>266</v>
      </c>
      <c r="C82" s="386">
        <v>20</v>
      </c>
      <c r="D82" s="126" t="s">
        <v>264</v>
      </c>
      <c r="E82" s="33"/>
      <c r="F82" s="34"/>
      <c r="G82" s="33"/>
      <c r="H82" s="34"/>
      <c r="I82" s="33"/>
      <c r="J82" s="34"/>
    </row>
    <row r="83" spans="1:10" x14ac:dyDescent="0.25">
      <c r="A83" s="478"/>
      <c r="B83" s="387" t="s">
        <v>267</v>
      </c>
      <c r="C83" s="386">
        <v>-10</v>
      </c>
      <c r="D83" s="126" t="s">
        <v>264</v>
      </c>
      <c r="E83" s="33"/>
      <c r="F83" s="34"/>
      <c r="G83" s="33"/>
      <c r="H83" s="34"/>
      <c r="I83" s="33"/>
      <c r="J83" s="34"/>
    </row>
    <row r="84" spans="1:10" ht="10.5" x14ac:dyDescent="0.25">
      <c r="A84" s="476" t="s">
        <v>268</v>
      </c>
      <c r="B84" s="45" t="s">
        <v>269</v>
      </c>
      <c r="C84" s="386"/>
      <c r="D84" s="126"/>
      <c r="E84" s="33"/>
      <c r="F84" s="34"/>
      <c r="G84" s="33"/>
      <c r="H84" s="34"/>
      <c r="I84" s="33"/>
      <c r="J84" s="34"/>
    </row>
    <row r="85" spans="1:10" x14ac:dyDescent="0.25">
      <c r="A85" s="477"/>
      <c r="B85" s="387" t="s">
        <v>263</v>
      </c>
      <c r="C85" s="386">
        <v>50</v>
      </c>
      <c r="D85" s="126" t="s">
        <v>264</v>
      </c>
      <c r="E85" s="33"/>
      <c r="F85" s="34"/>
      <c r="G85" s="33"/>
      <c r="H85" s="34"/>
      <c r="I85" s="33"/>
      <c r="J85" s="34"/>
    </row>
    <row r="86" spans="1:10" x14ac:dyDescent="0.25">
      <c r="A86" s="477"/>
      <c r="B86" s="387" t="s">
        <v>265</v>
      </c>
      <c r="C86" s="386">
        <v>35</v>
      </c>
      <c r="D86" s="126" t="s">
        <v>264</v>
      </c>
      <c r="E86" s="33"/>
      <c r="F86" s="34"/>
      <c r="G86" s="33"/>
      <c r="H86" s="34"/>
      <c r="I86" s="33"/>
      <c r="J86" s="34"/>
    </row>
    <row r="87" spans="1:10" x14ac:dyDescent="0.25">
      <c r="A87" s="477"/>
      <c r="B87" s="387" t="s">
        <v>266</v>
      </c>
      <c r="C87" s="386">
        <v>25</v>
      </c>
      <c r="D87" s="126" t="s">
        <v>264</v>
      </c>
      <c r="E87" s="33"/>
      <c r="F87" s="34"/>
      <c r="G87" s="33"/>
      <c r="H87" s="34"/>
      <c r="I87" s="33"/>
      <c r="J87" s="34"/>
    </row>
    <row r="88" spans="1:10" x14ac:dyDescent="0.25">
      <c r="A88" s="478"/>
      <c r="B88" s="387" t="s">
        <v>267</v>
      </c>
      <c r="C88" s="386">
        <v>-5</v>
      </c>
      <c r="D88" s="126" t="s">
        <v>264</v>
      </c>
      <c r="E88" s="33"/>
      <c r="F88" s="34"/>
      <c r="G88" s="33"/>
      <c r="H88" s="34"/>
      <c r="I88" s="33"/>
      <c r="J88" s="34"/>
    </row>
    <row r="89" spans="1:10" ht="10.5" x14ac:dyDescent="0.25">
      <c r="A89" s="483" t="s">
        <v>270</v>
      </c>
      <c r="B89" s="108" t="s">
        <v>271</v>
      </c>
      <c r="C89" s="109"/>
      <c r="D89" s="110"/>
      <c r="E89" s="33"/>
      <c r="F89" s="34"/>
      <c r="G89" s="33"/>
      <c r="H89" s="34"/>
      <c r="I89" s="33"/>
      <c r="J89" s="34"/>
    </row>
    <row r="90" spans="1:10" x14ac:dyDescent="0.25">
      <c r="A90" s="488"/>
      <c r="B90" s="111" t="s">
        <v>263</v>
      </c>
      <c r="C90" s="109">
        <v>35</v>
      </c>
      <c r="D90" s="110" t="s">
        <v>264</v>
      </c>
      <c r="E90" s="33"/>
      <c r="F90" s="34"/>
      <c r="G90" s="33"/>
      <c r="H90" s="34"/>
      <c r="I90" s="33"/>
      <c r="J90" s="34"/>
    </row>
    <row r="91" spans="1:10" x14ac:dyDescent="0.25">
      <c r="A91" s="488"/>
      <c r="B91" s="111" t="s">
        <v>265</v>
      </c>
      <c r="C91" s="109">
        <v>25</v>
      </c>
      <c r="D91" s="110" t="s">
        <v>264</v>
      </c>
      <c r="E91" s="33"/>
      <c r="F91" s="34"/>
      <c r="G91" s="33"/>
      <c r="H91" s="34"/>
      <c r="I91" s="33"/>
      <c r="J91" s="34"/>
    </row>
    <row r="92" spans="1:10" x14ac:dyDescent="0.25">
      <c r="A92" s="488"/>
      <c r="B92" s="111" t="s">
        <v>266</v>
      </c>
      <c r="C92" s="109">
        <v>20</v>
      </c>
      <c r="D92" s="110" t="s">
        <v>264</v>
      </c>
      <c r="E92" s="33"/>
      <c r="F92" s="34"/>
      <c r="G92" s="33"/>
      <c r="H92" s="34"/>
      <c r="I92" s="33"/>
      <c r="J92" s="34"/>
    </row>
    <row r="93" spans="1:10" x14ac:dyDescent="0.25">
      <c r="A93" s="484"/>
      <c r="B93" s="111" t="s">
        <v>267</v>
      </c>
      <c r="C93" s="109">
        <v>-5</v>
      </c>
      <c r="D93" s="110" t="s">
        <v>264</v>
      </c>
      <c r="E93" s="33"/>
      <c r="F93" s="34"/>
      <c r="G93" s="33"/>
      <c r="H93" s="34"/>
      <c r="I93" s="33"/>
      <c r="J93" s="34"/>
    </row>
    <row r="94" spans="1:10" ht="10.5" x14ac:dyDescent="0.25">
      <c r="A94" s="388" t="s">
        <v>272</v>
      </c>
      <c r="B94" s="45" t="s">
        <v>273</v>
      </c>
      <c r="C94" s="386" t="s">
        <v>144</v>
      </c>
      <c r="D94" s="126"/>
      <c r="E94" s="33"/>
      <c r="F94" s="34"/>
      <c r="G94" s="33"/>
      <c r="H94" s="34"/>
      <c r="I94" s="33"/>
      <c r="J94" s="34"/>
    </row>
    <row r="95" spans="1:10" ht="10.5" x14ac:dyDescent="0.25">
      <c r="A95" s="388" t="s">
        <v>274</v>
      </c>
      <c r="B95" s="45" t="s">
        <v>275</v>
      </c>
      <c r="C95" s="386" t="s">
        <v>144</v>
      </c>
      <c r="D95" s="126"/>
      <c r="E95" s="33"/>
      <c r="F95" s="34"/>
      <c r="G95" s="33"/>
      <c r="H95" s="34"/>
      <c r="I95" s="33"/>
      <c r="J95" s="34"/>
    </row>
    <row r="96" spans="1:10" ht="10.5" x14ac:dyDescent="0.25">
      <c r="A96" s="388" t="s">
        <v>276</v>
      </c>
      <c r="B96" s="45" t="s">
        <v>277</v>
      </c>
      <c r="C96" s="386" t="s">
        <v>144</v>
      </c>
      <c r="D96" s="126"/>
      <c r="E96" s="33"/>
      <c r="F96" s="34"/>
      <c r="G96" s="33"/>
      <c r="H96" s="34"/>
      <c r="I96" s="33"/>
      <c r="J96" s="34"/>
    </row>
    <row r="97" spans="1:10" ht="10.5" x14ac:dyDescent="0.25">
      <c r="A97" s="112" t="s">
        <v>278</v>
      </c>
      <c r="B97" s="45" t="s">
        <v>279</v>
      </c>
      <c r="C97" s="386" t="s">
        <v>203</v>
      </c>
      <c r="D97" s="126"/>
      <c r="E97" s="33"/>
      <c r="F97" s="34"/>
      <c r="G97" s="33"/>
      <c r="H97" s="34"/>
      <c r="I97" s="33"/>
      <c r="J97" s="34"/>
    </row>
    <row r="98" spans="1:10" ht="10.5" x14ac:dyDescent="0.25">
      <c r="A98" s="112" t="s">
        <v>280</v>
      </c>
      <c r="B98" s="45" t="s">
        <v>281</v>
      </c>
      <c r="C98" s="386" t="s">
        <v>203</v>
      </c>
      <c r="D98" s="126"/>
      <c r="E98" s="33"/>
      <c r="F98" s="34"/>
      <c r="G98" s="33"/>
      <c r="H98" s="34"/>
      <c r="I98" s="33"/>
      <c r="J98" s="34"/>
    </row>
    <row r="99" spans="1:10" ht="10.5" x14ac:dyDescent="0.25">
      <c r="A99" s="482" t="s">
        <v>282</v>
      </c>
      <c r="B99" s="45" t="s">
        <v>283</v>
      </c>
      <c r="C99" s="386"/>
      <c r="D99" s="126"/>
      <c r="E99" s="33"/>
      <c r="F99" s="34"/>
      <c r="G99" s="33"/>
      <c r="H99" s="34"/>
      <c r="I99" s="33"/>
      <c r="J99" s="34"/>
    </row>
    <row r="100" spans="1:10" ht="10.5" x14ac:dyDescent="0.25">
      <c r="A100" s="482"/>
      <c r="B100" s="387" t="s">
        <v>284</v>
      </c>
      <c r="C100" s="386" t="s">
        <v>203</v>
      </c>
      <c r="D100" s="126" t="s">
        <v>378</v>
      </c>
      <c r="E100" s="33"/>
      <c r="F100" s="34"/>
      <c r="G100" s="33"/>
      <c r="H100" s="34"/>
      <c r="I100" s="33"/>
      <c r="J100" s="34"/>
    </row>
    <row r="101" spans="1:10" x14ac:dyDescent="0.25">
      <c r="A101" s="482"/>
      <c r="B101" s="387" t="s">
        <v>286</v>
      </c>
      <c r="C101" s="386" t="s">
        <v>203</v>
      </c>
      <c r="D101" s="126"/>
      <c r="E101" s="33"/>
      <c r="F101" s="34"/>
      <c r="G101" s="33"/>
      <c r="H101" s="34"/>
      <c r="I101" s="33"/>
      <c r="J101" s="34"/>
    </row>
    <row r="102" spans="1:10" ht="10.5" x14ac:dyDescent="0.25">
      <c r="A102" s="483" t="s">
        <v>287</v>
      </c>
      <c r="B102" s="45" t="s">
        <v>288</v>
      </c>
      <c r="C102" s="386"/>
      <c r="D102" s="126"/>
      <c r="E102" s="33"/>
      <c r="F102" s="34"/>
      <c r="G102" s="33"/>
      <c r="H102" s="34"/>
      <c r="I102" s="33"/>
      <c r="J102" s="34"/>
    </row>
    <row r="103" spans="1:10" ht="11.25" customHeight="1" x14ac:dyDescent="0.25">
      <c r="A103" s="484"/>
      <c r="B103" s="387" t="s">
        <v>289</v>
      </c>
      <c r="C103" s="485" t="s">
        <v>290</v>
      </c>
      <c r="D103" s="126"/>
      <c r="E103" s="33"/>
      <c r="F103" s="34"/>
      <c r="G103" s="33"/>
      <c r="H103" s="34"/>
      <c r="I103" s="33"/>
      <c r="J103" s="34"/>
    </row>
    <row r="104" spans="1:10" ht="10.5" x14ac:dyDescent="0.25">
      <c r="A104" s="388" t="s">
        <v>291</v>
      </c>
      <c r="B104" s="45" t="s">
        <v>292</v>
      </c>
      <c r="C104" s="486"/>
      <c r="D104" s="126"/>
      <c r="E104" s="33"/>
      <c r="F104" s="34"/>
      <c r="G104" s="33"/>
      <c r="H104" s="34"/>
      <c r="I104" s="33"/>
      <c r="J104" s="34"/>
    </row>
    <row r="105" spans="1:10" ht="10.5" x14ac:dyDescent="0.25">
      <c r="A105" s="388" t="s">
        <v>293</v>
      </c>
      <c r="B105" s="45" t="s">
        <v>294</v>
      </c>
      <c r="C105" s="487"/>
      <c r="D105" s="126"/>
      <c r="E105" s="33"/>
      <c r="F105" s="34"/>
      <c r="G105" s="33"/>
      <c r="H105" s="34"/>
      <c r="I105" s="33"/>
      <c r="J105" s="34"/>
    </row>
    <row r="106" spans="1:10" ht="21" x14ac:dyDescent="0.25">
      <c r="A106" s="388" t="s">
        <v>295</v>
      </c>
      <c r="B106" s="45" t="s">
        <v>296</v>
      </c>
      <c r="C106" s="32" t="s">
        <v>379</v>
      </c>
      <c r="D106" s="126"/>
      <c r="E106" s="33"/>
      <c r="F106" s="34"/>
      <c r="G106" s="33"/>
      <c r="H106" s="34"/>
      <c r="I106" s="33"/>
      <c r="J106" s="34"/>
    </row>
    <row r="107" spans="1:10" ht="10.5" x14ac:dyDescent="0.25">
      <c r="A107" s="388" t="s">
        <v>298</v>
      </c>
      <c r="B107" s="45" t="s">
        <v>299</v>
      </c>
      <c r="C107" s="386" t="s">
        <v>380</v>
      </c>
      <c r="D107" s="126"/>
      <c r="E107" s="33"/>
      <c r="F107" s="34"/>
      <c r="G107" s="33"/>
      <c r="H107" s="34"/>
      <c r="I107" s="33"/>
      <c r="J107" s="34"/>
    </row>
    <row r="108" spans="1:10" ht="10.5" x14ac:dyDescent="0.25">
      <c r="A108" s="388" t="s">
        <v>300</v>
      </c>
      <c r="B108" s="45" t="s">
        <v>301</v>
      </c>
      <c r="C108" s="386" t="s">
        <v>203</v>
      </c>
      <c r="D108" s="126"/>
      <c r="E108" s="33"/>
      <c r="F108" s="34"/>
      <c r="G108" s="33"/>
      <c r="H108" s="34"/>
      <c r="I108" s="33"/>
      <c r="J108" s="34"/>
    </row>
    <row r="109" spans="1:10" ht="10.5" x14ac:dyDescent="0.25">
      <c r="A109" s="388" t="s">
        <v>302</v>
      </c>
      <c r="B109" s="45" t="s">
        <v>303</v>
      </c>
      <c r="C109" s="386" t="s">
        <v>203</v>
      </c>
      <c r="D109" s="126"/>
      <c r="E109" s="33"/>
      <c r="F109" s="34"/>
      <c r="G109" s="33"/>
      <c r="H109" s="34"/>
      <c r="I109" s="33"/>
      <c r="J109" s="34"/>
    </row>
    <row r="110" spans="1:10" ht="10.5" x14ac:dyDescent="0.25">
      <c r="A110" s="388" t="s">
        <v>304</v>
      </c>
      <c r="B110" s="45" t="s">
        <v>305</v>
      </c>
      <c r="C110" s="386" t="s">
        <v>203</v>
      </c>
      <c r="D110" s="126"/>
      <c r="E110" s="33"/>
      <c r="F110" s="34"/>
      <c r="G110" s="33"/>
      <c r="H110" s="34"/>
      <c r="I110" s="33"/>
      <c r="J110" s="34"/>
    </row>
    <row r="111" spans="1:10" ht="10.5" x14ac:dyDescent="0.25">
      <c r="A111" s="388" t="s">
        <v>306</v>
      </c>
      <c r="B111" s="45" t="s">
        <v>307</v>
      </c>
      <c r="C111" s="386" t="s">
        <v>203</v>
      </c>
      <c r="D111" s="126"/>
      <c r="E111" s="33"/>
      <c r="F111" s="34"/>
      <c r="G111" s="33"/>
      <c r="H111" s="34"/>
      <c r="I111" s="33"/>
      <c r="J111" s="34"/>
    </row>
    <row r="112" spans="1:10" ht="10.5" x14ac:dyDescent="0.25">
      <c r="A112" s="388" t="s">
        <v>308</v>
      </c>
      <c r="B112" s="45" t="s">
        <v>309</v>
      </c>
      <c r="C112" s="386" t="s">
        <v>203</v>
      </c>
      <c r="D112" s="126"/>
      <c r="E112" s="33"/>
      <c r="F112" s="34"/>
      <c r="G112" s="33"/>
      <c r="H112" s="34"/>
      <c r="I112" s="33"/>
      <c r="J112" s="34"/>
    </row>
    <row r="113" spans="1:10" ht="10.5" x14ac:dyDescent="0.25">
      <c r="A113" s="388" t="s">
        <v>310</v>
      </c>
      <c r="B113" s="45" t="s">
        <v>159</v>
      </c>
      <c r="C113" s="386" t="s">
        <v>144</v>
      </c>
      <c r="D113" s="126"/>
      <c r="E113" s="33"/>
      <c r="F113" s="34"/>
      <c r="G113" s="33"/>
      <c r="H113" s="34"/>
      <c r="I113" s="33"/>
      <c r="J113" s="34"/>
    </row>
    <row r="114" spans="1:10" ht="10.5" x14ac:dyDescent="0.25">
      <c r="A114" s="388" t="s">
        <v>311</v>
      </c>
      <c r="B114" s="45" t="s">
        <v>312</v>
      </c>
      <c r="C114" s="386" t="s">
        <v>203</v>
      </c>
      <c r="D114" s="126"/>
      <c r="E114" s="33"/>
      <c r="F114" s="34"/>
      <c r="G114" s="33"/>
      <c r="H114" s="34"/>
      <c r="I114" s="33"/>
      <c r="J114" s="34"/>
    </row>
    <row r="115" spans="1:10" ht="10.5" x14ac:dyDescent="0.25">
      <c r="A115" s="50">
        <v>3.5</v>
      </c>
      <c r="B115" s="45" t="s">
        <v>313</v>
      </c>
      <c r="C115" s="386" t="s">
        <v>71</v>
      </c>
      <c r="D115" s="126"/>
      <c r="E115" s="33"/>
      <c r="F115" s="34"/>
      <c r="G115" s="33"/>
      <c r="H115" s="34"/>
      <c r="I115" s="33"/>
      <c r="J115" s="34"/>
    </row>
    <row r="116" spans="1:10" ht="10.5" x14ac:dyDescent="0.25">
      <c r="A116" s="479" t="s">
        <v>314</v>
      </c>
      <c r="B116" s="45" t="s">
        <v>315</v>
      </c>
      <c r="C116" s="386" t="s">
        <v>165</v>
      </c>
      <c r="D116" s="126"/>
      <c r="E116" s="33"/>
      <c r="F116" s="34"/>
      <c r="G116" s="33"/>
      <c r="H116" s="34"/>
      <c r="I116" s="33"/>
      <c r="J116" s="34"/>
    </row>
    <row r="117" spans="1:10" x14ac:dyDescent="0.25">
      <c r="A117" s="477"/>
      <c r="B117" s="387" t="s">
        <v>316</v>
      </c>
      <c r="C117" s="386" t="s">
        <v>317</v>
      </c>
      <c r="D117" s="126"/>
      <c r="E117" s="33"/>
      <c r="F117" s="34"/>
      <c r="G117" s="33"/>
      <c r="H117" s="34"/>
      <c r="I117" s="33"/>
      <c r="J117" s="34"/>
    </row>
    <row r="118" spans="1:10" x14ac:dyDescent="0.25">
      <c r="A118" s="478"/>
      <c r="B118" s="387" t="s">
        <v>318</v>
      </c>
      <c r="C118" s="386" t="s">
        <v>317</v>
      </c>
      <c r="D118" s="126"/>
      <c r="E118" s="33"/>
      <c r="F118" s="34"/>
      <c r="G118" s="33"/>
      <c r="H118" s="34"/>
      <c r="I118" s="33"/>
      <c r="J118" s="34"/>
    </row>
    <row r="119" spans="1:10" ht="10.5" x14ac:dyDescent="0.25">
      <c r="A119" s="479" t="s">
        <v>319</v>
      </c>
      <c r="B119" s="45" t="s">
        <v>320</v>
      </c>
      <c r="C119" s="386" t="s">
        <v>165</v>
      </c>
      <c r="D119" s="126"/>
      <c r="E119" s="33"/>
      <c r="F119" s="34"/>
      <c r="G119" s="33"/>
      <c r="H119" s="34"/>
      <c r="I119" s="33"/>
      <c r="J119" s="34"/>
    </row>
    <row r="120" spans="1:10" x14ac:dyDescent="0.25">
      <c r="A120" s="478"/>
      <c r="B120" s="387" t="s">
        <v>321</v>
      </c>
      <c r="C120" s="386" t="s">
        <v>317</v>
      </c>
      <c r="D120" s="126"/>
      <c r="E120" s="33"/>
      <c r="F120" s="34"/>
      <c r="G120" s="33"/>
      <c r="H120" s="34"/>
      <c r="I120" s="33"/>
      <c r="J120" s="34"/>
    </row>
    <row r="121" spans="1:10" ht="10.5" x14ac:dyDescent="0.25">
      <c r="A121" s="50" t="s">
        <v>322</v>
      </c>
      <c r="B121" s="45" t="s">
        <v>323</v>
      </c>
      <c r="C121" s="386" t="s">
        <v>317</v>
      </c>
      <c r="D121" s="126"/>
      <c r="E121" s="33"/>
      <c r="F121" s="34"/>
      <c r="G121" s="33"/>
      <c r="H121" s="34"/>
      <c r="I121" s="33"/>
      <c r="J121" s="34"/>
    </row>
    <row r="122" spans="1:10" ht="10.5" x14ac:dyDescent="0.25">
      <c r="A122" s="50" t="s">
        <v>324</v>
      </c>
      <c r="B122" s="45" t="s">
        <v>155</v>
      </c>
      <c r="C122" s="386" t="s">
        <v>317</v>
      </c>
      <c r="D122" s="126"/>
      <c r="E122" s="33"/>
      <c r="F122" s="34"/>
      <c r="G122" s="33"/>
      <c r="H122" s="34"/>
      <c r="I122" s="33"/>
      <c r="J122" s="34"/>
    </row>
    <row r="123" spans="1:10" ht="10.5" x14ac:dyDescent="0.25">
      <c r="A123" s="50">
        <v>3.6</v>
      </c>
      <c r="B123" s="45" t="s">
        <v>325</v>
      </c>
      <c r="C123" s="386" t="s">
        <v>71</v>
      </c>
      <c r="D123" s="126"/>
      <c r="E123" s="33"/>
      <c r="F123" s="34"/>
      <c r="G123" s="33"/>
      <c r="H123" s="34"/>
      <c r="I123" s="33"/>
      <c r="J123" s="34"/>
    </row>
    <row r="124" spans="1:10" ht="10.5" x14ac:dyDescent="0.25">
      <c r="A124" s="50" t="s">
        <v>326</v>
      </c>
      <c r="B124" s="45" t="s">
        <v>327</v>
      </c>
      <c r="C124" s="386" t="s">
        <v>71</v>
      </c>
      <c r="D124" s="126"/>
      <c r="E124" s="33"/>
      <c r="F124" s="34"/>
      <c r="G124" s="33"/>
      <c r="H124" s="34"/>
      <c r="I124" s="33"/>
      <c r="J124" s="34"/>
    </row>
    <row r="125" spans="1:10" ht="10.5" x14ac:dyDescent="0.25">
      <c r="A125" s="50" t="s">
        <v>328</v>
      </c>
      <c r="B125" s="45" t="s">
        <v>329</v>
      </c>
      <c r="C125" s="480" t="s">
        <v>330</v>
      </c>
      <c r="D125" s="126"/>
      <c r="E125" s="33"/>
      <c r="F125" s="34"/>
      <c r="G125" s="33"/>
      <c r="H125" s="34"/>
      <c r="I125" s="33"/>
      <c r="J125" s="34"/>
    </row>
    <row r="126" spans="1:10" ht="10.5" x14ac:dyDescent="0.25">
      <c r="A126" s="50" t="s">
        <v>331</v>
      </c>
      <c r="B126" s="45" t="s">
        <v>332</v>
      </c>
      <c r="C126" s="481"/>
      <c r="D126" s="126"/>
      <c r="E126" s="33"/>
      <c r="F126" s="34"/>
      <c r="G126" s="33"/>
      <c r="H126" s="34"/>
      <c r="I126" s="33"/>
      <c r="J126" s="34"/>
    </row>
    <row r="127" spans="1:10" ht="11.25" customHeight="1" x14ac:dyDescent="0.25">
      <c r="A127" s="50" t="s">
        <v>333</v>
      </c>
      <c r="B127" s="45" t="s">
        <v>334</v>
      </c>
      <c r="C127" s="386" t="s">
        <v>144</v>
      </c>
      <c r="D127" s="126"/>
      <c r="E127" s="33"/>
      <c r="F127" s="34"/>
      <c r="G127" s="33"/>
      <c r="H127" s="34"/>
      <c r="I127" s="33"/>
      <c r="J127" s="34"/>
    </row>
    <row r="128" spans="1:10" ht="10.5" x14ac:dyDescent="0.25">
      <c r="A128" s="50">
        <v>3.7</v>
      </c>
      <c r="B128" s="45" t="s">
        <v>336</v>
      </c>
      <c r="C128" s="386" t="s">
        <v>71</v>
      </c>
      <c r="D128" s="126"/>
      <c r="E128" s="33"/>
      <c r="F128" s="34"/>
      <c r="G128" s="33"/>
      <c r="H128" s="34"/>
      <c r="I128" s="33"/>
      <c r="J128" s="34"/>
    </row>
    <row r="129" spans="1:10" ht="10.5" x14ac:dyDescent="0.25">
      <c r="A129" s="50" t="s">
        <v>337</v>
      </c>
      <c r="B129" s="45" t="s">
        <v>338</v>
      </c>
      <c r="C129" s="386" t="s">
        <v>144</v>
      </c>
      <c r="D129" s="126"/>
      <c r="E129" s="33"/>
      <c r="F129" s="34"/>
      <c r="G129" s="33"/>
      <c r="H129" s="34"/>
      <c r="I129" s="33"/>
      <c r="J129" s="34"/>
    </row>
    <row r="130" spans="1:10" ht="10.5" x14ac:dyDescent="0.25">
      <c r="A130" s="50" t="s">
        <v>339</v>
      </c>
      <c r="B130" s="45" t="s">
        <v>340</v>
      </c>
      <c r="C130" s="386" t="s">
        <v>144</v>
      </c>
      <c r="D130" s="126"/>
      <c r="E130" s="33"/>
      <c r="F130" s="34"/>
      <c r="G130" s="33"/>
      <c r="H130" s="34"/>
      <c r="I130" s="33"/>
      <c r="J130" s="34"/>
    </row>
    <row r="131" spans="1:10" ht="11" thickBot="1" x14ac:dyDescent="0.3">
      <c r="A131" s="50" t="s">
        <v>341</v>
      </c>
      <c r="B131" s="51" t="s">
        <v>158</v>
      </c>
      <c r="C131" s="397" t="s">
        <v>144</v>
      </c>
      <c r="D131" s="398"/>
      <c r="E131" s="35"/>
      <c r="F131" s="36"/>
      <c r="G131" s="35"/>
      <c r="H131" s="36"/>
      <c r="I131" s="35"/>
      <c r="J131" s="36"/>
    </row>
  </sheetData>
  <sheetProtection password="C7FE" sheet="1" formatCells="0" formatColumns="0" formatRows="0" insertHyperlinks="0" selectLockedCells="1"/>
  <mergeCells count="30">
    <mergeCell ref="A1:J1"/>
    <mergeCell ref="A3:J3"/>
    <mergeCell ref="A5:J5"/>
    <mergeCell ref="A7:A8"/>
    <mergeCell ref="B7:B8"/>
    <mergeCell ref="C7:D8"/>
    <mergeCell ref="E7:F7"/>
    <mergeCell ref="G7:H7"/>
    <mergeCell ref="I7:J7"/>
    <mergeCell ref="A10:A25"/>
    <mergeCell ref="A30:A36"/>
    <mergeCell ref="A37:A41"/>
    <mergeCell ref="A43:A45"/>
    <mergeCell ref="A47:A51"/>
    <mergeCell ref="A52:A54"/>
    <mergeCell ref="A56:A58"/>
    <mergeCell ref="A60:A61"/>
    <mergeCell ref="A64:A65"/>
    <mergeCell ref="A67:A71"/>
    <mergeCell ref="A72:A73"/>
    <mergeCell ref="A76:A78"/>
    <mergeCell ref="A119:A120"/>
    <mergeCell ref="C125:C126"/>
    <mergeCell ref="A79:A83"/>
    <mergeCell ref="A84:A88"/>
    <mergeCell ref="A99:A101"/>
    <mergeCell ref="A102:A103"/>
    <mergeCell ref="C103:C105"/>
    <mergeCell ref="A116:A118"/>
    <mergeCell ref="A89:A93"/>
  </mergeCells>
  <hyperlinks>
    <hyperlink ref="C54" location="'Temp Derating Factors'!A1" display="Specify on &quot;Temperature Derating Factors&quot; worksheet" xr:uid="{B97C1289-F31C-4EF7-92B5-1A066201A8AA}"/>
    <hyperlink ref="C103:C105" location="Accessories!A1" display="See &quot;Accessories&quot; " xr:uid="{3B9C218F-91C9-4A00-82F5-E1F714ED0BCC}"/>
    <hyperlink ref="C125:C126" location="'Type Testing'!A1" display="Details to be provided on Type Testing Sheet" xr:uid="{AD276930-27B8-429F-B5CD-562233DFF2BF}"/>
    <hyperlink ref="C28" location="'Offered Fibre Plate Cells'!A1" display="See &quot;Offered Fibre Plate Cells&quot;" xr:uid="{DF5B7F5A-ABCA-4878-8A71-822A5A5107E8}"/>
    <hyperlink ref="C44" location="'Offered Fibre Plate Cells'!A1" display="See &quot;Offered Fibre Plate Cells&quot;" xr:uid="{DC6CB1AE-4504-4F21-B232-C40EF57CEDDB}"/>
    <hyperlink ref="C45" location="'Offered Fibre Plate Cells'!A1" display="See &quot;Offered Fibre Plate Cells&quot;" xr:uid="{734C86FB-4817-485A-99E1-E5F3450CF228}"/>
    <hyperlink ref="C61" location="'Offered Fibre Plate Cells'!A1" display="See &quot;Offered Fibre Plate Cells&quot;" xr:uid="{31E895D3-98DF-4C7A-8569-F2C542BA46AC}"/>
    <hyperlink ref="C70" location="'Offered Fibre Plate Cells'!A1" display="See &quot;Offered Fibre Plate Cells&quot;" xr:uid="{94C2C507-975E-401F-A927-C15A21F8109D}"/>
    <hyperlink ref="C71" location="'Offered Fibre Plate Cells'!A1" display="See &quot;Offered Fibre Plate Cells&quot;" xr:uid="{EE3EF48C-F881-4A92-A3D9-5591EC90715A}"/>
    <hyperlink ref="C59" location="'Battery Cabinets - Fibre Plate'!A1" display="See &quot;Battery Cabinets - Fibre Plate&quot;" xr:uid="{E9C99E4B-8DF1-4BB1-87ED-C8219058D87B}"/>
    <hyperlink ref="C106" location="'Track Record - Offered Fibre'!A1" display="Indicate figures on &quot;Track Record - Offered Fibre&quot; Sheet" xr:uid="{9C9BE6B4-F77E-4B9E-8F4E-FB6DE85FE4E5}"/>
  </hyperlinks>
  <pageMargins left="0.75" right="0.75" top="1" bottom="1" header="0.5" footer="0.5"/>
  <pageSetup paperSize="9" scale="62" orientation="landscape" r:id="rId1"/>
  <headerFooter alignWithMargins="0"/>
  <rowBreaks count="3" manualBreakCount="3">
    <brk id="36" max="16383" man="1"/>
    <brk id="66" max="16383" man="1"/>
    <brk id="9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C391F1147562448C679E3E5AB05CE1" ma:contentTypeVersion="4" ma:contentTypeDescription="Create a new document." ma:contentTypeScope="" ma:versionID="debb8e4e6bfb6059e26fa0d866304b49">
  <xsd:schema xmlns:xsd="http://www.w3.org/2001/XMLSchema" xmlns:xs="http://www.w3.org/2001/XMLSchema" xmlns:p="http://schemas.microsoft.com/office/2006/metadata/properties" xmlns:ns2="75343806-847a-4936-aca7-d2b795993064" targetNamespace="http://schemas.microsoft.com/office/2006/metadata/properties" ma:root="true" ma:fieldsID="d34e0189ba33b44b3dc233dc88a6f5dd" ns2:_="">
    <xsd:import namespace="75343806-847a-4936-aca7-d2b7959930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343806-847a-4936-aca7-d2b7959930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2B5B08-171A-4705-8599-4A098DE83F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343806-847a-4936-aca7-d2b7959930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A6B8A2-E060-4046-864C-E36C447E59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7</vt:i4>
      </vt:variant>
    </vt:vector>
  </HeadingPairs>
  <TitlesOfParts>
    <vt:vector size="26" baseType="lpstr">
      <vt:lpstr>Index</vt:lpstr>
      <vt:lpstr>Instructions</vt:lpstr>
      <vt:lpstr>00-Submission Guidelines</vt:lpstr>
      <vt:lpstr>01- Gate Keepers</vt:lpstr>
      <vt:lpstr>02-Questionnaire</vt:lpstr>
      <vt:lpstr>03-Technical Schedules - L type</vt:lpstr>
      <vt:lpstr>Scoring</vt:lpstr>
      <vt:lpstr>Lists</vt:lpstr>
      <vt:lpstr>Technical Schedules - Fibre</vt:lpstr>
      <vt:lpstr>Technical Schedules - Sintered</vt:lpstr>
      <vt:lpstr>04-Technical Schedules - X type</vt:lpstr>
      <vt:lpstr>05-Offered Cells</vt:lpstr>
      <vt:lpstr>06-Temp Derating Factors</vt:lpstr>
      <vt:lpstr>07-Accessories</vt:lpstr>
      <vt:lpstr>Photos</vt:lpstr>
      <vt:lpstr>08-Track Record</vt:lpstr>
      <vt:lpstr>09-Type Testing</vt:lpstr>
      <vt:lpstr>10-Customer Details</vt:lpstr>
      <vt:lpstr>11-Overall Deviation List</vt:lpstr>
      <vt:lpstr>CellConfig</vt:lpstr>
      <vt:lpstr>CellType</vt:lpstr>
      <vt:lpstr>ComplianceList</vt:lpstr>
      <vt:lpstr>ComplianceOptions</vt:lpstr>
      <vt:lpstr>Criteria</vt:lpstr>
      <vt:lpstr>TestOptions</vt:lpstr>
      <vt:lpstr>TestsList</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Eskom</dc:creator>
  <cp:keywords/>
  <dc:description/>
  <cp:lastModifiedBy>Eugene Labuschagne</cp:lastModifiedBy>
  <cp:revision/>
  <dcterms:created xsi:type="dcterms:W3CDTF">2010-04-08T10:15:24Z</dcterms:created>
  <dcterms:modified xsi:type="dcterms:W3CDTF">2025-05-12T07:08:19Z</dcterms:modified>
  <cp:category/>
  <cp:contentStatus/>
</cp:coreProperties>
</file>