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mbaS\Desktop\DESKTOP\KOU\PTR Tank\U1 Bundle Wall\BoQ\"/>
    </mc:Choice>
  </mc:AlternateContent>
  <bookViews>
    <workbookView xWindow="0" yWindow="0" windowWidth="23040" windowHeight="10455"/>
  </bookViews>
  <sheets>
    <sheet name="PTR Bund Wall BoQ" sheetId="1" r:id="rId1"/>
  </sheets>
  <definedNames>
    <definedName name="_xlnm.Print_Area" localSheetId="0">'PTR Bund Wall BoQ'!$A$4:$G$109</definedName>
  </definedNames>
  <calcPr calcId="162913"/>
</workbook>
</file>

<file path=xl/calcChain.xml><?xml version="1.0" encoding="utf-8"?>
<calcChain xmlns="http://schemas.openxmlformats.org/spreadsheetml/2006/main">
  <c r="A93" i="1" l="1"/>
  <c r="A94" i="1" s="1"/>
  <c r="A87" i="1"/>
  <c r="A88" i="1" s="1"/>
  <c r="A89" i="1" s="1"/>
  <c r="A81" i="1"/>
  <c r="A82" i="1" s="1"/>
  <c r="A83" i="1" s="1"/>
  <c r="A71" i="1"/>
  <c r="A72" i="1" s="1"/>
  <c r="A63" i="1"/>
  <c r="A64" i="1" s="1"/>
  <c r="A65" i="1" s="1"/>
  <c r="A66" i="1" s="1"/>
  <c r="A67" i="1" s="1"/>
  <c r="A58" i="1"/>
  <c r="A59" i="1" s="1"/>
  <c r="A60" i="1" s="1"/>
  <c r="A51" i="1"/>
  <c r="A52" i="1" s="1"/>
  <c r="A53" i="1" s="1"/>
  <c r="A38" i="1"/>
  <c r="A39" i="1" s="1"/>
  <c r="A19" i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12" i="1"/>
  <c r="A13" i="1" s="1"/>
  <c r="D89" i="1"/>
  <c r="F89" i="1" l="1"/>
  <c r="D88" i="1"/>
  <c r="D87" i="1"/>
  <c r="D86" i="1"/>
  <c r="F54" i="1"/>
  <c r="F94" i="1"/>
  <c r="F93" i="1"/>
  <c r="F92" i="1"/>
  <c r="F16" i="1"/>
  <c r="F15" i="1"/>
  <c r="F35" i="1"/>
  <c r="F34" i="1"/>
  <c r="F59" i="1"/>
  <c r="F32" i="1"/>
  <c r="F31" i="1"/>
  <c r="F30" i="1" l="1"/>
  <c r="F87" i="1" l="1"/>
  <c r="F88" i="1"/>
  <c r="F86" i="1"/>
  <c r="F82" i="1"/>
  <c r="F81" i="1"/>
  <c r="F98" i="1"/>
  <c r="F97" i="1"/>
  <c r="F83" i="1"/>
  <c r="F65" i="1"/>
  <c r="F100" i="1" l="1"/>
  <c r="F70" i="1" l="1"/>
  <c r="F39" i="1" l="1"/>
  <c r="F23" i="1"/>
  <c r="F107" i="1" l="1"/>
  <c r="F72" i="1"/>
  <c r="F71" i="1"/>
  <c r="F67" i="1"/>
  <c r="F66" i="1"/>
  <c r="F64" i="1"/>
  <c r="F63" i="1"/>
  <c r="F60" i="1"/>
  <c r="F58" i="1"/>
  <c r="F38" i="1"/>
  <c r="F37" i="1"/>
  <c r="F29" i="1"/>
  <c r="F28" i="1"/>
  <c r="F27" i="1"/>
  <c r="F26" i="1"/>
  <c r="F25" i="1"/>
  <c r="F24" i="1"/>
  <c r="F22" i="1"/>
  <c r="F21" i="1"/>
  <c r="F20" i="1"/>
  <c r="F19" i="1"/>
  <c r="F18" i="1"/>
  <c r="F13" i="1"/>
  <c r="F12" i="1"/>
  <c r="F11" i="1"/>
  <c r="F41" i="1" l="1"/>
  <c r="F103" i="1" s="1"/>
  <c r="F74" i="1"/>
  <c r="F106" i="1" s="1"/>
  <c r="F105" i="1"/>
  <c r="F47" i="1"/>
  <c r="F104" i="1" s="1"/>
  <c r="F108" i="1" l="1"/>
  <c r="B107" i="1" l="1"/>
  <c r="B106" i="1"/>
  <c r="B105" i="1"/>
  <c r="B104" i="1"/>
  <c r="B103" i="1"/>
</calcChain>
</file>

<file path=xl/sharedStrings.xml><?xml version="1.0" encoding="utf-8"?>
<sst xmlns="http://schemas.openxmlformats.org/spreadsheetml/2006/main" count="142" uniqueCount="93">
  <si>
    <t>Unit</t>
  </si>
  <si>
    <t>Contractual  requirements</t>
  </si>
  <si>
    <t>Sum</t>
  </si>
  <si>
    <t>Removal of facilities from site</t>
  </si>
  <si>
    <t>Company and Head Office overhead costs</t>
  </si>
  <si>
    <t>Health and safety regulations</t>
  </si>
  <si>
    <t>Compiling and maintenance of health and safety file</t>
  </si>
  <si>
    <t>m3</t>
  </si>
  <si>
    <t>m2</t>
  </si>
  <si>
    <t>t</t>
  </si>
  <si>
    <t>No</t>
  </si>
  <si>
    <t>Summary</t>
  </si>
  <si>
    <t>Value</t>
  </si>
  <si>
    <t>Ablution and latrine facilities</t>
  </si>
  <si>
    <t>Offices and storage sheds</t>
  </si>
  <si>
    <t>Workshops</t>
  </si>
  <si>
    <t>Laboratories</t>
  </si>
  <si>
    <t>Tools and equipment</t>
  </si>
  <si>
    <t>Quality requirements</t>
  </si>
  <si>
    <t>Environmental requirements</t>
  </si>
  <si>
    <t>Training &amp; Fitness for Duty Requirements</t>
  </si>
  <si>
    <t>DESCRIPTION</t>
  </si>
  <si>
    <t>Fixed-Charge P&amp;G</t>
  </si>
  <si>
    <t>Site Establishments for offices, facilities and plants</t>
  </si>
  <si>
    <t>Site Transportation</t>
  </si>
  <si>
    <t>Management, key resources and support staff as per contract requirements</t>
  </si>
  <si>
    <t>Plant running costs</t>
  </si>
  <si>
    <r>
      <t xml:space="preserve">Cost of health and safety measures to be taken in relation to the construction regulations: Including </t>
    </r>
    <r>
      <rPr>
        <b/>
        <sz val="11"/>
        <rFont val="Arial"/>
        <family val="2"/>
      </rPr>
      <t xml:space="preserve">Covid 19 related safety measures </t>
    </r>
    <r>
      <rPr>
        <sz val="11"/>
        <rFont val="Arial"/>
        <family val="2"/>
      </rPr>
      <t>and</t>
    </r>
    <r>
      <rPr>
        <b/>
        <sz val="11"/>
        <rFont val="Arial"/>
        <family val="2"/>
      </rPr>
      <t xml:space="preserve"> FFD medical &amp; training</t>
    </r>
  </si>
  <si>
    <t>PRELIMINARIES AND GENERAL</t>
  </si>
  <si>
    <t>SUB TOTAL P&amp;Gs</t>
  </si>
  <si>
    <t>PROFESSIONAL SERVICES</t>
  </si>
  <si>
    <t>SUB TOTAL PROFESSIONAL SERVICES</t>
  </si>
  <si>
    <t>TESTS</t>
  </si>
  <si>
    <t>SUB TOTAL TEST</t>
  </si>
  <si>
    <t>Construction of the wall</t>
  </si>
  <si>
    <t>Scrabble existing concrete to expose aggregates</t>
  </si>
  <si>
    <t>Waterjet cleaning of the scrabbled surface</t>
  </si>
  <si>
    <t>40Mpa/19mm Concrete to the walls</t>
  </si>
  <si>
    <t>Floating on top of the concrete wall</t>
  </si>
  <si>
    <t>SUB TOTAL PTR WALL EXTENSION</t>
  </si>
  <si>
    <t>SUB TOTAL REFURBISHMENT</t>
  </si>
  <si>
    <t>Hydrophobic coating to the concrete areas</t>
  </si>
  <si>
    <t>Reinstate the surface coating to match the existing walls</t>
  </si>
  <si>
    <r>
      <t>PTR TANK ROOM BUND WALL EXTENSION (</t>
    </r>
    <r>
      <rPr>
        <sz val="11"/>
        <rFont val="Arial"/>
        <family val="2"/>
      </rPr>
      <t>Wall M1 and M2</t>
    </r>
    <r>
      <rPr>
        <b/>
        <sz val="11"/>
        <rFont val="Arial"/>
        <family val="2"/>
      </rPr>
      <t>)</t>
    </r>
  </si>
  <si>
    <t>Qty</t>
  </si>
  <si>
    <t>REFURBISHMENT OF EXTERNAL CONCRETE SURFACES OF THE PTR TANK ROOM</t>
  </si>
  <si>
    <t xml:space="preserve">Time-related </t>
  </si>
  <si>
    <t>Provision for scaffolding complete with cover cloth</t>
  </si>
  <si>
    <t>Preparation of construction drawings (as built drawings)</t>
  </si>
  <si>
    <t>High tensile steel reinforcements to the walls</t>
  </si>
  <si>
    <t>Profit and attendance on the above</t>
  </si>
  <si>
    <t>P/Sum</t>
  </si>
  <si>
    <t>%</t>
  </si>
  <si>
    <t>Overall construction oversight and engineering services</t>
  </si>
  <si>
    <t>Apply hydrophobic coating to the surface of concrete</t>
  </si>
  <si>
    <t>Apply waterproofing internally to match the existing waterproofing specification</t>
  </si>
  <si>
    <t>Other fixed-charge obligations (Specify)</t>
  </si>
  <si>
    <t>i) ......................</t>
  </si>
  <si>
    <t>ii) .....................</t>
  </si>
  <si>
    <t>Other time-related obligations (Specify)</t>
  </si>
  <si>
    <t>MORTAR/GROUT REPAIR</t>
  </si>
  <si>
    <t>Area smaller than 0,10m2 and not exceeding 50mm in depth for trowel repairs</t>
  </si>
  <si>
    <t xml:space="preserve">Area less than 4m2 for mortar/grout repairs complete </t>
  </si>
  <si>
    <t xml:space="preserve">Area greater than 4m2 for mortar/grout repairs (Permission by Engineer required) </t>
  </si>
  <si>
    <t xml:space="preserve">Area greater than 4m2 for mortar/grout repairs complete (Permission by Engineer required) </t>
  </si>
  <si>
    <t xml:space="preserve">Area less than 4m2 for mortar/grout repairs  </t>
  </si>
  <si>
    <t>Area smaller than 0,10m2 and not exceeding 50mm in depth for trowel repairs complete</t>
  </si>
  <si>
    <t>Unit 1 &amp; 2 PTR Tank Rooms - Coating and Finishes complete in accordance with Specifications and the URS - (Total coating, 1m beyond repair area))</t>
  </si>
  <si>
    <t>Unit 1 &amp; 2 PTR Tank Rooms - Mortar/Grout repair complete in accordance with Specifications and the URS for:- (499m2)</t>
  </si>
  <si>
    <t xml:space="preserve">Unit 1 &amp; 2 PTR Tank Rooms - Replacement of defective rebar including the installation of sacrificial anodes complete in accordance with specifications and the URS </t>
  </si>
  <si>
    <t>Grand Total (Excl. VAT)</t>
  </si>
  <si>
    <t>Making and testing of 150 x 150 x 150mm concrete strength test cubes (Provisional)</t>
  </si>
  <si>
    <t>Making and testing of 150 x 150 x 150mm  mortar/grout strength test cubes (Provisional)</t>
  </si>
  <si>
    <t>Making and testing of 50 x 50 x 50mm mortar/grout strength test cubes (Provisional)</t>
  </si>
  <si>
    <t>Extract samples and test Chloride profiles</t>
  </si>
  <si>
    <t xml:space="preserve">Core drilling and fixing of starter bars complete (including detection of rebar, mark out areas for drilling and doweling in of starter bars, etc.) </t>
  </si>
  <si>
    <t>COST ESTIMATE - CLASS 4</t>
  </si>
  <si>
    <t>Allow for a Provisional Sum of R200 000,00  for a full time/part time Resident Engineer</t>
  </si>
  <si>
    <t>Mild steel reinforcements to the walls</t>
  </si>
  <si>
    <t>Rate</t>
  </si>
  <si>
    <t>Amount</t>
  </si>
  <si>
    <t>PTR TANK BUND WALL EXTENSION AND CONCRETE WALL REPAIRS</t>
  </si>
  <si>
    <t>Unit 1 &amp; 2 PTR Tank Rooms - Removal of concrete in marked out areas of repair in accordance with URS for:- (376m2)</t>
  </si>
  <si>
    <t>PROVISIONAL BILL OF QUANTITIES</t>
  </si>
  <si>
    <t xml:space="preserve">Rebar replacement in accordance with the specification for defective rebar </t>
  </si>
  <si>
    <t xml:space="preserve">Installation of sacrificial anodes in the repair area as per the specification </t>
  </si>
  <si>
    <t xml:space="preserve">4mm galvanized wire hooks in accordance with the specification (min of 4 twist and 40mm from rebar) </t>
  </si>
  <si>
    <t xml:space="preserve">Mechanical Splicing of rebar in accordance with the specification </t>
  </si>
  <si>
    <t>Living Accommodation and travelling costs</t>
  </si>
  <si>
    <t>Preparation of the workspaces per the specification</t>
  </si>
  <si>
    <t>Vertical formwork to sides of the walls</t>
  </si>
  <si>
    <t>Finishing's</t>
  </si>
  <si>
    <t>Apply painting externally to match external surface of the existing 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</si>
</sst>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 * #,##0.00_ ;_ * \-#,##0.00_ ;_ * &quot;-&quot;??_ ;_ @_ "/>
    <numFmt numFmtId="164" formatCode="_(&quot;R&quot;* #,##0.00_);_(&quot;R&quot;* \(#,##0.00\);_(&quot;R&quot;* &quot;-&quot;??_);_(@_)"/>
    <numFmt numFmtId="165" formatCode="_(* #,##0.00_);_(* \(#,##0.00\);_(* &quot;-&quot;??_);_(@_)"/>
    <numFmt numFmtId="166" formatCode="###0;###0"/>
    <numFmt numFmtId="167" formatCode="&quot;R&quot;\ #,##0.00"/>
    <numFmt numFmtId="169" formatCode="0.000"/>
    <numFmt numFmtId="171" formatCode="###0.00;###0.00"/>
  </numFmts>
  <fonts count="17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1"/>
      <color indexed="8"/>
      <name val="Calibri"/>
      <family val="2"/>
      <scheme val="minor"/>
    </font>
    <font>
      <sz val="11"/>
      <color rgb="FF00B05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u/>
      <sz val="14"/>
      <name val="Arial"/>
      <family val="2"/>
    </font>
    <font>
      <b/>
      <u/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9">
    <xf numFmtId="0" fontId="0" fillId="0" borderId="0"/>
    <xf numFmtId="0" fontId="3" fillId="0" borderId="0"/>
    <xf numFmtId="0" fontId="2" fillId="0" borderId="0"/>
    <xf numFmtId="0" fontId="1" fillId="0" borderId="0"/>
    <xf numFmtId="165" fontId="9" fillId="0" borderId="0" applyFont="0" applyFill="0" applyBorder="0" applyAlignment="0" applyProtection="0"/>
    <xf numFmtId="0" fontId="1" fillId="0" borderId="0"/>
    <xf numFmtId="0" fontId="10" fillId="0" borderId="0"/>
    <xf numFmtId="0" fontId="12" fillId="0" borderId="0"/>
    <xf numFmtId="43" fontId="12" fillId="0" borderId="0" applyFont="0" applyFill="0" applyBorder="0" applyAlignment="0" applyProtection="0"/>
  </cellStyleXfs>
  <cellXfs count="118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right" vertical="top"/>
    </xf>
    <xf numFmtId="0" fontId="6" fillId="0" borderId="5" xfId="0" applyFont="1" applyFill="1" applyBorder="1" applyAlignment="1">
      <alignment vertical="top" wrapText="1"/>
    </xf>
    <xf numFmtId="0" fontId="5" fillId="0" borderId="9" xfId="0" applyFont="1" applyFill="1" applyBorder="1" applyAlignment="1">
      <alignment vertical="top" wrapText="1"/>
    </xf>
    <xf numFmtId="0" fontId="5" fillId="0" borderId="7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vertical="top" wrapText="1"/>
    </xf>
    <xf numFmtId="0" fontId="5" fillId="0" borderId="15" xfId="0" applyFont="1" applyFill="1" applyBorder="1" applyAlignment="1">
      <alignment horizontal="center" vertical="center" wrapText="1"/>
    </xf>
    <xf numFmtId="167" fontId="5" fillId="0" borderId="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8" fillId="0" borderId="0" xfId="0" applyNumberFormat="1" applyFont="1" applyFill="1" applyBorder="1" applyAlignment="1">
      <alignment horizontal="right" vertical="center"/>
    </xf>
    <xf numFmtId="167" fontId="8" fillId="0" borderId="0" xfId="0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right" vertical="center"/>
    </xf>
    <xf numFmtId="0" fontId="0" fillId="4" borderId="18" xfId="0" applyFill="1" applyBorder="1" applyAlignment="1">
      <alignment horizontal="right" vertical="center"/>
    </xf>
    <xf numFmtId="0" fontId="14" fillId="4" borderId="19" xfId="0" applyFont="1" applyFill="1" applyBorder="1" applyAlignment="1">
      <alignment horizontal="left" vertical="center" wrapText="1"/>
    </xf>
    <xf numFmtId="0" fontId="0" fillId="4" borderId="20" xfId="0" applyFill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/>
    </xf>
    <xf numFmtId="167" fontId="8" fillId="4" borderId="20" xfId="0" applyNumberFormat="1" applyFont="1" applyFill="1" applyBorder="1" applyAlignment="1">
      <alignment horizontal="right" vertical="center"/>
    </xf>
    <xf numFmtId="164" fontId="8" fillId="4" borderId="21" xfId="0" applyNumberFormat="1" applyFont="1" applyFill="1" applyBorder="1" applyAlignment="1">
      <alignment horizontal="right" vertical="center"/>
    </xf>
    <xf numFmtId="0" fontId="6" fillId="0" borderId="23" xfId="0" applyFont="1" applyFill="1" applyBorder="1" applyAlignment="1">
      <alignment horizontal="right" vertical="center" wrapText="1"/>
    </xf>
    <xf numFmtId="0" fontId="4" fillId="2" borderId="23" xfId="0" applyFont="1" applyFill="1" applyBorder="1" applyAlignment="1">
      <alignment horizontal="right" vertical="center" wrapText="1"/>
    </xf>
    <xf numFmtId="166" fontId="4" fillId="2" borderId="23" xfId="0" applyNumberFormat="1" applyFont="1" applyFill="1" applyBorder="1" applyAlignment="1">
      <alignment horizontal="right" vertical="center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22" xfId="0" applyNumberFormat="1" applyFont="1" applyFill="1" applyBorder="1" applyAlignment="1">
      <alignment horizontal="right" vertical="center" wrapText="1"/>
    </xf>
    <xf numFmtId="0" fontId="4" fillId="3" borderId="23" xfId="0" applyFont="1" applyFill="1" applyBorder="1" applyAlignment="1">
      <alignment horizontal="right" vertical="center" wrapText="1"/>
    </xf>
    <xf numFmtId="0" fontId="4" fillId="0" borderId="23" xfId="0" applyFont="1" applyFill="1" applyBorder="1" applyAlignment="1">
      <alignment horizontal="right" vertical="center" wrapText="1"/>
    </xf>
    <xf numFmtId="166" fontId="5" fillId="0" borderId="23" xfId="0" applyNumberFormat="1" applyFont="1" applyFill="1" applyBorder="1" applyAlignment="1">
      <alignment horizontal="right" vertical="center" wrapText="1"/>
    </xf>
    <xf numFmtId="166" fontId="4" fillId="0" borderId="23" xfId="0" applyNumberFormat="1" applyFont="1" applyFill="1" applyBorder="1" applyAlignment="1">
      <alignment horizontal="right" vertical="center" wrapText="1"/>
    </xf>
    <xf numFmtId="0" fontId="5" fillId="2" borderId="23" xfId="0" applyFont="1" applyFill="1" applyBorder="1" applyAlignment="1">
      <alignment horizontal="right" vertical="center" wrapText="1"/>
    </xf>
    <xf numFmtId="0" fontId="4" fillId="0" borderId="25" xfId="0" applyFont="1" applyFill="1" applyBorder="1" applyAlignment="1">
      <alignment horizontal="right" vertical="center"/>
    </xf>
    <xf numFmtId="164" fontId="5" fillId="0" borderId="26" xfId="0" applyNumberFormat="1" applyFont="1" applyFill="1" applyBorder="1" applyAlignment="1">
      <alignment horizontal="right" vertical="center"/>
    </xf>
    <xf numFmtId="0" fontId="4" fillId="2" borderId="27" xfId="0" applyFont="1" applyFill="1" applyBorder="1" applyAlignment="1">
      <alignment horizontal="right" vertical="center" wrapText="1"/>
    </xf>
    <xf numFmtId="0" fontId="6" fillId="2" borderId="28" xfId="0" applyFont="1" applyFill="1" applyBorder="1" applyAlignment="1">
      <alignment horizontal="left" vertical="top" wrapText="1"/>
    </xf>
    <xf numFmtId="0" fontId="6" fillId="2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4" fillId="3" borderId="30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top" wrapText="1"/>
    </xf>
    <xf numFmtId="0" fontId="6" fillId="0" borderId="32" xfId="0" applyFont="1" applyFill="1" applyBorder="1" applyAlignment="1">
      <alignment horizontal="center" vertical="center" wrapText="1"/>
    </xf>
    <xf numFmtId="166" fontId="5" fillId="0" borderId="30" xfId="0" applyNumberFormat="1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171" fontId="5" fillId="0" borderId="30" xfId="0" applyNumberFormat="1" applyFont="1" applyFill="1" applyBorder="1" applyAlignment="1">
      <alignment horizontal="center" vertical="center" wrapText="1"/>
    </xf>
    <xf numFmtId="166" fontId="5" fillId="4" borderId="30" xfId="0" applyNumberFormat="1" applyFont="1" applyFill="1" applyBorder="1" applyAlignment="1">
      <alignment horizontal="center" vertical="center" wrapText="1"/>
    </xf>
    <xf numFmtId="169" fontId="5" fillId="0" borderId="30" xfId="0" applyNumberFormat="1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horizontal="center" vertical="center" wrapText="1"/>
    </xf>
    <xf numFmtId="167" fontId="6" fillId="2" borderId="29" xfId="0" applyNumberFormat="1" applyFont="1" applyFill="1" applyBorder="1" applyAlignment="1">
      <alignment horizontal="center" vertical="center" wrapText="1"/>
    </xf>
    <xf numFmtId="167" fontId="6" fillId="0" borderId="32" xfId="0" applyNumberFormat="1" applyFont="1" applyFill="1" applyBorder="1" applyAlignment="1">
      <alignment horizontal="center" vertical="center" wrapText="1"/>
    </xf>
    <xf numFmtId="167" fontId="5" fillId="2" borderId="30" xfId="0" applyNumberFormat="1" applyFont="1" applyFill="1" applyBorder="1" applyAlignment="1">
      <alignment horizontal="right" vertical="center" wrapText="1"/>
    </xf>
    <xf numFmtId="167" fontId="5" fillId="0" borderId="30" xfId="0" applyNumberFormat="1" applyFont="1" applyFill="1" applyBorder="1" applyAlignment="1">
      <alignment horizontal="right" vertical="center" wrapText="1"/>
    </xf>
    <xf numFmtId="167" fontId="5" fillId="2" borderId="33" xfId="0" applyNumberFormat="1" applyFont="1" applyFill="1" applyBorder="1" applyAlignment="1">
      <alignment horizontal="right" vertical="center" wrapText="1"/>
    </xf>
    <xf numFmtId="167" fontId="5" fillId="0" borderId="34" xfId="0" applyNumberFormat="1" applyFont="1" applyFill="1" applyBorder="1" applyAlignment="1">
      <alignment horizontal="right" vertical="center"/>
    </xf>
    <xf numFmtId="167" fontId="5" fillId="0" borderId="34" xfId="0" applyNumberFormat="1" applyFont="1" applyFill="1" applyBorder="1" applyAlignment="1">
      <alignment horizontal="right" vertical="center" wrapText="1"/>
    </xf>
    <xf numFmtId="167" fontId="5" fillId="0" borderId="16" xfId="0" applyNumberFormat="1" applyFont="1" applyFill="1" applyBorder="1" applyAlignment="1">
      <alignment horizontal="right" vertical="center" wrapText="1"/>
    </xf>
    <xf numFmtId="167" fontId="5" fillId="0" borderId="32" xfId="0" applyNumberFormat="1" applyFont="1" applyFill="1" applyBorder="1" applyAlignment="1">
      <alignment horizontal="right" vertical="center" wrapText="1"/>
    </xf>
    <xf numFmtId="167" fontId="5" fillId="3" borderId="30" xfId="0" applyNumberFormat="1" applyFont="1" applyFill="1" applyBorder="1" applyAlignment="1">
      <alignment horizontal="right" vertical="center" wrapText="1"/>
    </xf>
    <xf numFmtId="167" fontId="5" fillId="4" borderId="30" xfId="0" applyNumberFormat="1" applyFont="1" applyFill="1" applyBorder="1" applyAlignment="1">
      <alignment horizontal="right" vertical="center" wrapText="1"/>
    </xf>
    <xf numFmtId="167" fontId="5" fillId="3" borderId="31" xfId="0" applyNumberFormat="1" applyFont="1" applyFill="1" applyBorder="1" applyAlignment="1">
      <alignment horizontal="right" vertical="center" wrapText="1"/>
    </xf>
    <xf numFmtId="0" fontId="6" fillId="2" borderId="26" xfId="0" applyFont="1" applyFill="1" applyBorder="1" applyAlignment="1">
      <alignment horizontal="left" vertical="top" wrapText="1"/>
    </xf>
    <xf numFmtId="164" fontId="6" fillId="2" borderId="29" xfId="0" applyNumberFormat="1" applyFont="1" applyFill="1" applyBorder="1" applyAlignment="1">
      <alignment horizontal="center" vertical="center" wrapText="1"/>
    </xf>
    <xf numFmtId="164" fontId="6" fillId="0" borderId="32" xfId="0" applyNumberFormat="1" applyFont="1" applyFill="1" applyBorder="1" applyAlignment="1">
      <alignment horizontal="center" vertical="center" wrapText="1"/>
    </xf>
    <xf numFmtId="164" fontId="5" fillId="2" borderId="30" xfId="0" applyNumberFormat="1" applyFont="1" applyFill="1" applyBorder="1" applyAlignment="1">
      <alignment horizontal="right" vertical="center" wrapText="1"/>
    </xf>
    <xf numFmtId="164" fontId="5" fillId="0" borderId="30" xfId="0" applyNumberFormat="1" applyFont="1" applyFill="1" applyBorder="1" applyAlignment="1">
      <alignment horizontal="right" vertical="center" wrapText="1"/>
    </xf>
    <xf numFmtId="164" fontId="6" fillId="3" borderId="30" xfId="0" applyNumberFormat="1" applyFont="1" applyFill="1" applyBorder="1" applyAlignment="1">
      <alignment horizontal="right" vertical="center" wrapText="1"/>
    </xf>
    <xf numFmtId="164" fontId="5" fillId="4" borderId="30" xfId="0" applyNumberFormat="1" applyFont="1" applyFill="1" applyBorder="1" applyAlignment="1">
      <alignment horizontal="right" vertical="center" wrapText="1"/>
    </xf>
    <xf numFmtId="164" fontId="6" fillId="3" borderId="31" xfId="0" applyNumberFormat="1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5" fillId="0" borderId="10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right" vertical="center" wrapText="1"/>
    </xf>
    <xf numFmtId="0" fontId="5" fillId="0" borderId="15" xfId="0" applyFont="1" applyFill="1" applyBorder="1" applyAlignment="1">
      <alignment horizontal="right" vertical="center" wrapText="1"/>
    </xf>
    <xf numFmtId="0" fontId="6" fillId="0" borderId="17" xfId="0" applyFont="1" applyFill="1" applyBorder="1" applyAlignment="1">
      <alignment horizontal="right" vertical="center" wrapText="1"/>
    </xf>
    <xf numFmtId="164" fontId="5" fillId="0" borderId="35" xfId="0" applyNumberFormat="1" applyFont="1" applyFill="1" applyBorder="1" applyAlignment="1">
      <alignment horizontal="right" vertical="center" wrapText="1"/>
    </xf>
    <xf numFmtId="164" fontId="5" fillId="0" borderId="34" xfId="0" applyNumberFormat="1" applyFont="1" applyFill="1" applyBorder="1" applyAlignment="1">
      <alignment horizontal="right" vertical="center" wrapText="1"/>
    </xf>
    <xf numFmtId="164" fontId="5" fillId="0" borderId="36" xfId="0" applyNumberFormat="1" applyFont="1" applyFill="1" applyBorder="1" applyAlignment="1">
      <alignment horizontal="right" vertical="center" wrapText="1"/>
    </xf>
    <xf numFmtId="0" fontId="4" fillId="2" borderId="25" xfId="0" applyFont="1" applyFill="1" applyBorder="1" applyAlignment="1">
      <alignment horizontal="right" vertical="center" wrapText="1"/>
    </xf>
    <xf numFmtId="0" fontId="15" fillId="2" borderId="37" xfId="0" applyFont="1" applyFill="1" applyBorder="1" applyAlignment="1">
      <alignment horizontal="left" vertical="top" wrapText="1"/>
    </xf>
    <xf numFmtId="0" fontId="6" fillId="2" borderId="38" xfId="0" applyFont="1" applyFill="1" applyBorder="1" applyAlignment="1">
      <alignment horizontal="right" vertical="center" wrapText="1"/>
    </xf>
    <xf numFmtId="0" fontId="6" fillId="2" borderId="39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vertical="top" wrapText="1"/>
    </xf>
    <xf numFmtId="0" fontId="5" fillId="0" borderId="24" xfId="0" applyFont="1" applyFill="1" applyBorder="1" applyAlignment="1">
      <alignment vertical="top" wrapText="1"/>
    </xf>
    <xf numFmtId="0" fontId="13" fillId="0" borderId="40" xfId="1" applyNumberFormat="1" applyFont="1" applyBorder="1" applyAlignment="1">
      <alignment vertical="top" wrapText="1"/>
    </xf>
    <xf numFmtId="0" fontId="13" fillId="0" borderId="2" xfId="1" applyNumberFormat="1" applyFont="1" applyBorder="1" applyAlignment="1">
      <alignment vertical="top" wrapText="1"/>
    </xf>
    <xf numFmtId="0" fontId="13" fillId="0" borderId="41" xfId="1" applyNumberFormat="1" applyFont="1" applyBorder="1" applyAlignment="1">
      <alignment vertical="top" wrapText="1"/>
    </xf>
    <xf numFmtId="0" fontId="4" fillId="0" borderId="24" xfId="0" applyFont="1" applyFill="1" applyBorder="1" applyAlignment="1">
      <alignment vertical="top" wrapText="1"/>
    </xf>
    <xf numFmtId="0" fontId="6" fillId="3" borderId="24" xfId="0" applyFont="1" applyFill="1" applyBorder="1" applyAlignment="1">
      <alignment vertical="top" wrapText="1"/>
    </xf>
    <xf numFmtId="0" fontId="5" fillId="2" borderId="24" xfId="0" applyFont="1" applyFill="1" applyBorder="1" applyAlignment="1">
      <alignment vertical="top" wrapText="1"/>
    </xf>
    <xf numFmtId="0" fontId="11" fillId="0" borderId="24" xfId="0" applyFont="1" applyFill="1" applyBorder="1" applyAlignment="1">
      <alignment vertical="top" wrapText="1"/>
    </xf>
    <xf numFmtId="0" fontId="6" fillId="0" borderId="24" xfId="0" applyFont="1" applyFill="1" applyBorder="1" applyAlignment="1">
      <alignment vertical="top" wrapText="1"/>
    </xf>
    <xf numFmtId="0" fontId="4" fillId="3" borderId="13" xfId="0" applyFont="1" applyFill="1" applyBorder="1" applyAlignment="1">
      <alignment horizontal="right" vertical="center" wrapText="1"/>
    </xf>
    <xf numFmtId="0" fontId="6" fillId="3" borderId="42" xfId="0" applyFont="1" applyFill="1" applyBorder="1" applyAlignment="1">
      <alignment vertical="top" wrapText="1"/>
    </xf>
    <xf numFmtId="0" fontId="16" fillId="3" borderId="12" xfId="0" applyFont="1" applyFill="1" applyBorder="1" applyAlignment="1">
      <alignment vertical="top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right" vertical="center" wrapText="1"/>
    </xf>
    <xf numFmtId="164" fontId="16" fillId="3" borderId="17" xfId="0" applyNumberFormat="1" applyFont="1" applyFill="1" applyBorder="1" applyAlignment="1">
      <alignment horizontal="right" vertical="center" wrapText="1"/>
    </xf>
    <xf numFmtId="0" fontId="15" fillId="2" borderId="8" xfId="0" applyFont="1" applyFill="1" applyBorder="1" applyAlignment="1">
      <alignment horizontal="left" vertical="center" wrapText="1"/>
    </xf>
    <xf numFmtId="0" fontId="15" fillId="2" borderId="0" xfId="0" applyFont="1" applyFill="1" applyBorder="1" applyAlignment="1">
      <alignment horizontal="left" vertical="center" wrapText="1"/>
    </xf>
    <xf numFmtId="0" fontId="15" fillId="2" borderId="26" xfId="0" applyFont="1" applyFill="1" applyBorder="1" applyAlignment="1">
      <alignment horizontal="left" vertical="center" wrapText="1"/>
    </xf>
  </cellXfs>
  <cellStyles count="9">
    <cellStyle name="Comma 2" xfId="4"/>
    <cellStyle name="Comma 3" xfId="8"/>
    <cellStyle name="Normal" xfId="0" builtinId="0"/>
    <cellStyle name="Normal 2" xfId="1"/>
    <cellStyle name="Normal 2 2" xfId="5"/>
    <cellStyle name="Normal 3" xfId="2"/>
    <cellStyle name="Normal 4" xfId="3"/>
    <cellStyle name="Normal 5" xfId="7"/>
    <cellStyle name="Normal 7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09"/>
  <sheetViews>
    <sheetView tabSelected="1" view="pageBreakPreview" zoomScaleNormal="80" zoomScaleSheetLayoutView="100" workbookViewId="0">
      <pane xSplit="2" ySplit="7" topLeftCell="C8" activePane="bottomRight" state="frozen"/>
      <selection pane="topRight" activeCell="C1" sqref="C1"/>
      <selection pane="bottomLeft" activeCell="A4" sqref="A4"/>
      <selection pane="bottomRight" activeCell="I120" sqref="I120"/>
    </sheetView>
  </sheetViews>
  <sheetFormatPr defaultColWidth="9" defaultRowHeight="12.75" x14ac:dyDescent="0.2"/>
  <cols>
    <col min="1" max="1" width="3.83203125" style="22" bestFit="1" customWidth="1"/>
    <col min="2" max="2" width="91.5" customWidth="1"/>
    <col min="3" max="3" width="9.1640625" style="9" customWidth="1"/>
    <col min="4" max="4" width="14.6640625" style="14" customWidth="1"/>
    <col min="5" max="5" width="15.1640625" style="21" customWidth="1"/>
    <col min="6" max="6" width="22.33203125" style="20" customWidth="1"/>
    <col min="7" max="7" width="9" hidden="1" customWidth="1"/>
  </cols>
  <sheetData>
    <row r="3" spans="1:6" ht="13.5" thickBot="1" x14ac:dyDescent="0.25"/>
    <row r="4" spans="1:6" ht="25.5" customHeight="1" x14ac:dyDescent="0.2">
      <c r="A4" s="28"/>
      <c r="B4" s="29" t="s">
        <v>76</v>
      </c>
      <c r="C4" s="30"/>
      <c r="D4" s="31"/>
      <c r="E4" s="32"/>
      <c r="F4" s="33"/>
    </row>
    <row r="5" spans="1:6" s="1" customFormat="1" ht="19.899999999999999" customHeight="1" x14ac:dyDescent="0.2">
      <c r="A5" s="46"/>
      <c r="B5" s="115" t="s">
        <v>83</v>
      </c>
      <c r="C5" s="116"/>
      <c r="D5" s="116"/>
      <c r="E5" s="116"/>
      <c r="F5" s="117"/>
    </row>
    <row r="6" spans="1:6" s="1" customFormat="1" ht="15.75" thickBot="1" x14ac:dyDescent="0.25">
      <c r="A6" s="93"/>
      <c r="B6" s="94" t="s">
        <v>81</v>
      </c>
      <c r="C6" s="47"/>
      <c r="D6" s="57"/>
      <c r="E6" s="57"/>
      <c r="F6" s="77"/>
    </row>
    <row r="7" spans="1:6" s="3" customFormat="1" ht="15" x14ac:dyDescent="0.2">
      <c r="A7" s="95"/>
      <c r="B7" s="96" t="s">
        <v>21</v>
      </c>
      <c r="C7" s="48" t="s">
        <v>0</v>
      </c>
      <c r="D7" s="48" t="s">
        <v>44</v>
      </c>
      <c r="E7" s="65" t="s">
        <v>79</v>
      </c>
      <c r="F7" s="78" t="s">
        <v>80</v>
      </c>
    </row>
    <row r="8" spans="1:6" s="3" customFormat="1" ht="15" x14ac:dyDescent="0.2">
      <c r="A8" s="34"/>
      <c r="B8" s="97"/>
      <c r="C8" s="49"/>
      <c r="D8" s="58"/>
      <c r="E8" s="66"/>
      <c r="F8" s="79"/>
    </row>
    <row r="9" spans="1:6" s="1" customFormat="1" ht="19.899999999999999" customHeight="1" x14ac:dyDescent="0.2">
      <c r="A9" s="35"/>
      <c r="B9" s="98" t="s">
        <v>28</v>
      </c>
      <c r="C9" s="50"/>
      <c r="D9" s="55"/>
      <c r="E9" s="67"/>
      <c r="F9" s="80"/>
    </row>
    <row r="10" spans="1:6" s="1" customFormat="1" ht="19.899999999999999" customHeight="1" x14ac:dyDescent="0.2">
      <c r="A10" s="36"/>
      <c r="B10" s="99" t="s">
        <v>22</v>
      </c>
      <c r="C10" s="50"/>
      <c r="D10" s="55"/>
      <c r="E10" s="67"/>
      <c r="F10" s="80">
        <v>0</v>
      </c>
    </row>
    <row r="11" spans="1:6" s="1" customFormat="1" ht="19.899999999999999" customHeight="1" x14ac:dyDescent="0.2">
      <c r="A11" s="37">
        <v>1</v>
      </c>
      <c r="B11" s="100" t="s">
        <v>1</v>
      </c>
      <c r="C11" s="51" t="s">
        <v>2</v>
      </c>
      <c r="D11" s="59">
        <v>1</v>
      </c>
      <c r="E11" s="68"/>
      <c r="F11" s="81">
        <f>D11*E11</f>
        <v>0</v>
      </c>
    </row>
    <row r="12" spans="1:6" s="1" customFormat="1" ht="19.899999999999999" customHeight="1" x14ac:dyDescent="0.2">
      <c r="A12" s="37">
        <f>A11+1</f>
        <v>2</v>
      </c>
      <c r="B12" s="100" t="s">
        <v>23</v>
      </c>
      <c r="C12" s="51" t="s">
        <v>2</v>
      </c>
      <c r="D12" s="59">
        <v>1</v>
      </c>
      <c r="E12" s="68"/>
      <c r="F12" s="81">
        <f t="shared" ref="F12:F13" si="0">D12*E12</f>
        <v>0</v>
      </c>
    </row>
    <row r="13" spans="1:6" s="1" customFormat="1" ht="19.899999999999999" customHeight="1" x14ac:dyDescent="0.2">
      <c r="A13" s="37">
        <f t="shared" ref="A13:A39" si="1">A12+1</f>
        <v>3</v>
      </c>
      <c r="B13" s="100" t="s">
        <v>3</v>
      </c>
      <c r="C13" s="51" t="s">
        <v>2</v>
      </c>
      <c r="D13" s="59">
        <v>1</v>
      </c>
      <c r="E13" s="68"/>
      <c r="F13" s="81">
        <f t="shared" si="0"/>
        <v>0</v>
      </c>
    </row>
    <row r="14" spans="1:6" s="1" customFormat="1" ht="19.899999999999999" customHeight="1" x14ac:dyDescent="0.2">
      <c r="A14" s="37"/>
      <c r="B14" s="100" t="s">
        <v>56</v>
      </c>
      <c r="C14" s="51"/>
      <c r="D14" s="59"/>
      <c r="E14" s="68"/>
      <c r="F14" s="81"/>
    </row>
    <row r="15" spans="1:6" s="1" customFormat="1" ht="19.899999999999999" customHeight="1" x14ac:dyDescent="0.2">
      <c r="A15" s="37">
        <v>4</v>
      </c>
      <c r="B15" s="100" t="s">
        <v>57</v>
      </c>
      <c r="C15" s="51" t="s">
        <v>2</v>
      </c>
      <c r="D15" s="59">
        <v>1</v>
      </c>
      <c r="E15" s="68"/>
      <c r="F15" s="81">
        <f t="shared" ref="F15:F16" si="2">D15*E15</f>
        <v>0</v>
      </c>
    </row>
    <row r="16" spans="1:6" s="1" customFormat="1" ht="19.899999999999999" customHeight="1" x14ac:dyDescent="0.2">
      <c r="A16" s="37">
        <v>5</v>
      </c>
      <c r="B16" s="100" t="s">
        <v>58</v>
      </c>
      <c r="C16" s="51" t="s">
        <v>2</v>
      </c>
      <c r="D16" s="59">
        <v>1</v>
      </c>
      <c r="E16" s="68"/>
      <c r="F16" s="81">
        <f t="shared" si="2"/>
        <v>0</v>
      </c>
    </row>
    <row r="17" spans="1:6" s="1" customFormat="1" ht="19.899999999999999" customHeight="1" x14ac:dyDescent="0.2">
      <c r="A17" s="36"/>
      <c r="B17" s="99" t="s">
        <v>46</v>
      </c>
      <c r="C17" s="50"/>
      <c r="D17" s="55"/>
      <c r="E17" s="69"/>
      <c r="F17" s="80">
        <v>0</v>
      </c>
    </row>
    <row r="18" spans="1:6" s="1" customFormat="1" ht="19.899999999999999" customHeight="1" x14ac:dyDescent="0.2">
      <c r="A18" s="37">
        <v>6</v>
      </c>
      <c r="B18" s="101" t="s">
        <v>14</v>
      </c>
      <c r="C18" s="51" t="s">
        <v>2</v>
      </c>
      <c r="D18" s="59">
        <v>1</v>
      </c>
      <c r="E18" s="70"/>
      <c r="F18" s="81">
        <f t="shared" ref="F18:F19" si="3">E18*D18</f>
        <v>0</v>
      </c>
    </row>
    <row r="19" spans="1:6" s="1" customFormat="1" ht="19.899999999999999" customHeight="1" x14ac:dyDescent="0.2">
      <c r="A19" s="37">
        <f t="shared" si="1"/>
        <v>7</v>
      </c>
      <c r="B19" s="101" t="s">
        <v>15</v>
      </c>
      <c r="C19" s="51" t="s">
        <v>2</v>
      </c>
      <c r="D19" s="59">
        <v>1</v>
      </c>
      <c r="E19" s="70"/>
      <c r="F19" s="81">
        <f t="shared" si="3"/>
        <v>0</v>
      </c>
    </row>
    <row r="20" spans="1:6" s="1" customFormat="1" ht="19.899999999999999" customHeight="1" x14ac:dyDescent="0.2">
      <c r="A20" s="37">
        <f t="shared" si="1"/>
        <v>8</v>
      </c>
      <c r="B20" s="101" t="s">
        <v>16</v>
      </c>
      <c r="C20" s="51" t="s">
        <v>2</v>
      </c>
      <c r="D20" s="59">
        <v>1</v>
      </c>
      <c r="E20" s="70"/>
      <c r="F20" s="81">
        <f>E20*D20</f>
        <v>0</v>
      </c>
    </row>
    <row r="21" spans="1:6" s="1" customFormat="1" ht="19.899999999999999" customHeight="1" x14ac:dyDescent="0.2">
      <c r="A21" s="37">
        <f t="shared" si="1"/>
        <v>9</v>
      </c>
      <c r="B21" s="102" t="s">
        <v>13</v>
      </c>
      <c r="C21" s="51" t="s">
        <v>2</v>
      </c>
      <c r="D21" s="59">
        <v>1</v>
      </c>
      <c r="E21" s="70"/>
      <c r="F21" s="81">
        <f t="shared" ref="F21:F35" si="4">E21*D21</f>
        <v>0</v>
      </c>
    </row>
    <row r="22" spans="1:6" s="1" customFormat="1" ht="19.899999999999999" customHeight="1" x14ac:dyDescent="0.2">
      <c r="A22" s="37">
        <f t="shared" si="1"/>
        <v>10</v>
      </c>
      <c r="B22" s="102" t="s">
        <v>88</v>
      </c>
      <c r="C22" s="51" t="s">
        <v>2</v>
      </c>
      <c r="D22" s="59">
        <v>1</v>
      </c>
      <c r="E22" s="70"/>
      <c r="F22" s="81">
        <f t="shared" si="4"/>
        <v>0</v>
      </c>
    </row>
    <row r="23" spans="1:6" s="1" customFormat="1" ht="19.899999999999999" customHeight="1" x14ac:dyDescent="0.2">
      <c r="A23" s="37">
        <f t="shared" si="1"/>
        <v>11</v>
      </c>
      <c r="B23" s="102" t="s">
        <v>24</v>
      </c>
      <c r="C23" s="51" t="s">
        <v>2</v>
      </c>
      <c r="D23" s="59">
        <v>1</v>
      </c>
      <c r="E23" s="70"/>
      <c r="F23" s="81">
        <f t="shared" ref="F23" si="5">E23*D23</f>
        <v>0</v>
      </c>
    </row>
    <row r="24" spans="1:6" s="1" customFormat="1" ht="19.899999999999999" customHeight="1" x14ac:dyDescent="0.2">
      <c r="A24" s="37">
        <f t="shared" si="1"/>
        <v>12</v>
      </c>
      <c r="B24" s="102" t="s">
        <v>17</v>
      </c>
      <c r="C24" s="51" t="s">
        <v>2</v>
      </c>
      <c r="D24" s="59">
        <v>1</v>
      </c>
      <c r="E24" s="70"/>
      <c r="F24" s="81">
        <f t="shared" si="4"/>
        <v>0</v>
      </c>
    </row>
    <row r="25" spans="1:6" s="1" customFormat="1" ht="19.899999999999999" customHeight="1" x14ac:dyDescent="0.2">
      <c r="A25" s="37">
        <f t="shared" si="1"/>
        <v>13</v>
      </c>
      <c r="B25" s="102" t="s">
        <v>26</v>
      </c>
      <c r="C25" s="51" t="s">
        <v>2</v>
      </c>
      <c r="D25" s="59">
        <v>1</v>
      </c>
      <c r="E25" s="70"/>
      <c r="F25" s="81">
        <f t="shared" si="4"/>
        <v>0</v>
      </c>
    </row>
    <row r="26" spans="1:6" s="1" customFormat="1" ht="19.899999999999999" customHeight="1" x14ac:dyDescent="0.2">
      <c r="A26" s="37">
        <f t="shared" si="1"/>
        <v>14</v>
      </c>
      <c r="B26" s="102" t="s">
        <v>25</v>
      </c>
      <c r="C26" s="51" t="s">
        <v>2</v>
      </c>
      <c r="D26" s="59">
        <v>1</v>
      </c>
      <c r="E26" s="71"/>
      <c r="F26" s="81">
        <f t="shared" si="4"/>
        <v>0</v>
      </c>
    </row>
    <row r="27" spans="1:6" s="1" customFormat="1" ht="19.899999999999999" customHeight="1" x14ac:dyDescent="0.2">
      <c r="A27" s="37">
        <f t="shared" si="1"/>
        <v>15</v>
      </c>
      <c r="B27" s="102" t="s">
        <v>18</v>
      </c>
      <c r="C27" s="51" t="s">
        <v>2</v>
      </c>
      <c r="D27" s="59">
        <v>1</v>
      </c>
      <c r="E27" s="71"/>
      <c r="F27" s="81">
        <f t="shared" si="4"/>
        <v>0</v>
      </c>
    </row>
    <row r="28" spans="1:6" s="1" customFormat="1" ht="19.899999999999999" customHeight="1" x14ac:dyDescent="0.2">
      <c r="A28" s="37">
        <f t="shared" si="1"/>
        <v>16</v>
      </c>
      <c r="B28" s="102" t="s">
        <v>19</v>
      </c>
      <c r="C28" s="51" t="s">
        <v>2</v>
      </c>
      <c r="D28" s="59">
        <v>1</v>
      </c>
      <c r="E28" s="71"/>
      <c r="F28" s="81">
        <f t="shared" si="4"/>
        <v>0</v>
      </c>
    </row>
    <row r="29" spans="1:6" s="1" customFormat="1" ht="19.899999999999999" customHeight="1" x14ac:dyDescent="0.2">
      <c r="A29" s="37">
        <f t="shared" si="1"/>
        <v>17</v>
      </c>
      <c r="B29" s="103" t="s">
        <v>4</v>
      </c>
      <c r="C29" s="51" t="s">
        <v>2</v>
      </c>
      <c r="D29" s="59">
        <v>1</v>
      </c>
      <c r="E29" s="71"/>
      <c r="F29" s="81">
        <f t="shared" si="4"/>
        <v>0</v>
      </c>
    </row>
    <row r="30" spans="1:6" s="1" customFormat="1" ht="19.899999999999999" customHeight="1" x14ac:dyDescent="0.2">
      <c r="A30" s="37">
        <f t="shared" si="1"/>
        <v>18</v>
      </c>
      <c r="B30" s="100" t="s">
        <v>47</v>
      </c>
      <c r="C30" s="51" t="s">
        <v>2</v>
      </c>
      <c r="D30" s="59">
        <v>1</v>
      </c>
      <c r="E30" s="70"/>
      <c r="F30" s="81">
        <f t="shared" si="4"/>
        <v>0</v>
      </c>
    </row>
    <row r="31" spans="1:6" s="1" customFormat="1" ht="19.899999999999999" customHeight="1" x14ac:dyDescent="0.2">
      <c r="A31" s="37">
        <f t="shared" si="1"/>
        <v>19</v>
      </c>
      <c r="B31" s="100" t="s">
        <v>48</v>
      </c>
      <c r="C31" s="51" t="s">
        <v>2</v>
      </c>
      <c r="D31" s="59">
        <v>1</v>
      </c>
      <c r="E31" s="68"/>
      <c r="F31" s="81">
        <f t="shared" si="4"/>
        <v>0</v>
      </c>
    </row>
    <row r="32" spans="1:6" s="1" customFormat="1" ht="19.899999999999999" customHeight="1" x14ac:dyDescent="0.2">
      <c r="A32" s="37">
        <f t="shared" si="1"/>
        <v>20</v>
      </c>
      <c r="B32" s="100" t="s">
        <v>53</v>
      </c>
      <c r="C32" s="51" t="s">
        <v>2</v>
      </c>
      <c r="D32" s="59">
        <v>1</v>
      </c>
      <c r="E32" s="68"/>
      <c r="F32" s="81">
        <f t="shared" si="4"/>
        <v>0</v>
      </c>
    </row>
    <row r="33" spans="1:6" s="1" customFormat="1" ht="19.899999999999999" customHeight="1" x14ac:dyDescent="0.2">
      <c r="A33" s="38"/>
      <c r="B33" s="100" t="s">
        <v>59</v>
      </c>
      <c r="C33" s="51"/>
      <c r="D33" s="59"/>
      <c r="E33" s="59"/>
      <c r="F33" s="81"/>
    </row>
    <row r="34" spans="1:6" s="1" customFormat="1" ht="19.899999999999999" customHeight="1" x14ac:dyDescent="0.2">
      <c r="A34" s="37">
        <v>21</v>
      </c>
      <c r="B34" s="100" t="s">
        <v>57</v>
      </c>
      <c r="C34" s="51" t="s">
        <v>2</v>
      </c>
      <c r="D34" s="59">
        <v>1</v>
      </c>
      <c r="E34" s="59"/>
      <c r="F34" s="81">
        <f t="shared" si="4"/>
        <v>0</v>
      </c>
    </row>
    <row r="35" spans="1:6" s="1" customFormat="1" ht="19.899999999999999" customHeight="1" x14ac:dyDescent="0.2">
      <c r="A35" s="37">
        <v>22</v>
      </c>
      <c r="B35" s="100" t="s">
        <v>58</v>
      </c>
      <c r="C35" s="51" t="s">
        <v>2</v>
      </c>
      <c r="D35" s="59">
        <v>1</v>
      </c>
      <c r="E35" s="72"/>
      <c r="F35" s="81">
        <f t="shared" si="4"/>
        <v>0</v>
      </c>
    </row>
    <row r="36" spans="1:6" s="1" customFormat="1" ht="19.899999999999999" customHeight="1" x14ac:dyDescent="0.2">
      <c r="A36" s="36"/>
      <c r="B36" s="99" t="s">
        <v>5</v>
      </c>
      <c r="C36" s="50"/>
      <c r="D36" s="55"/>
      <c r="E36" s="55"/>
      <c r="F36" s="80"/>
    </row>
    <row r="37" spans="1:6" s="1" customFormat="1" ht="44.25" x14ac:dyDescent="0.2">
      <c r="A37" s="37">
        <v>23</v>
      </c>
      <c r="B37" s="100" t="s">
        <v>27</v>
      </c>
      <c r="C37" s="51" t="s">
        <v>2</v>
      </c>
      <c r="D37" s="59">
        <v>1</v>
      </c>
      <c r="E37" s="70"/>
      <c r="F37" s="81">
        <f t="shared" ref="F37:F38" si="6">E37*D37</f>
        <v>0</v>
      </c>
    </row>
    <row r="38" spans="1:6" s="1" customFormat="1" ht="19.899999999999999" customHeight="1" x14ac:dyDescent="0.2">
      <c r="A38" s="37">
        <f t="shared" si="1"/>
        <v>24</v>
      </c>
      <c r="B38" s="100" t="s">
        <v>6</v>
      </c>
      <c r="C38" s="51" t="s">
        <v>2</v>
      </c>
      <c r="D38" s="59">
        <v>1</v>
      </c>
      <c r="E38" s="70"/>
      <c r="F38" s="81">
        <f t="shared" si="6"/>
        <v>0</v>
      </c>
    </row>
    <row r="39" spans="1:6" s="1" customFormat="1" ht="19.899999999999999" customHeight="1" x14ac:dyDescent="0.2">
      <c r="A39" s="37">
        <f t="shared" si="1"/>
        <v>25</v>
      </c>
      <c r="B39" s="100" t="s">
        <v>20</v>
      </c>
      <c r="C39" s="51" t="s">
        <v>2</v>
      </c>
      <c r="D39" s="59">
        <v>1</v>
      </c>
      <c r="E39" s="70"/>
      <c r="F39" s="81">
        <f t="shared" ref="F39" si="7">E39*D39</f>
        <v>0</v>
      </c>
    </row>
    <row r="40" spans="1:6" s="1" customFormat="1" ht="19.899999999999999" customHeight="1" x14ac:dyDescent="0.2">
      <c r="A40" s="37"/>
      <c r="B40" s="104"/>
      <c r="C40" s="51"/>
      <c r="D40" s="59"/>
      <c r="E40" s="73"/>
      <c r="F40" s="81"/>
    </row>
    <row r="41" spans="1:6" s="1" customFormat="1" ht="19.899999999999999" customHeight="1" x14ac:dyDescent="0.2">
      <c r="A41" s="39"/>
      <c r="B41" s="105" t="s">
        <v>29</v>
      </c>
      <c r="C41" s="52"/>
      <c r="D41" s="60"/>
      <c r="E41" s="74"/>
      <c r="F41" s="82">
        <f>SUM(F10:F40)</f>
        <v>0</v>
      </c>
    </row>
    <row r="42" spans="1:6" s="1" customFormat="1" ht="19.899999999999999" customHeight="1" x14ac:dyDescent="0.2">
      <c r="A42" s="40"/>
      <c r="B42" s="104"/>
      <c r="C42" s="53"/>
      <c r="D42" s="51"/>
      <c r="E42" s="68"/>
      <c r="F42" s="81"/>
    </row>
    <row r="43" spans="1:6" s="1" customFormat="1" ht="19.899999999999999" customHeight="1" x14ac:dyDescent="0.2">
      <c r="A43" s="35"/>
      <c r="B43" s="99" t="s">
        <v>30</v>
      </c>
      <c r="C43" s="50"/>
      <c r="D43" s="55"/>
      <c r="E43" s="67"/>
      <c r="F43" s="80"/>
    </row>
    <row r="44" spans="1:6" s="7" customFormat="1" ht="39" customHeight="1" x14ac:dyDescent="0.2">
      <c r="A44" s="41">
        <v>1</v>
      </c>
      <c r="B44" s="100" t="s">
        <v>77</v>
      </c>
      <c r="C44" s="51" t="s">
        <v>51</v>
      </c>
      <c r="D44" s="59">
        <v>1</v>
      </c>
      <c r="E44" s="68"/>
      <c r="F44" s="81">
        <v>0</v>
      </c>
    </row>
    <row r="45" spans="1:6" s="7" customFormat="1" ht="19.899999999999999" customHeight="1" x14ac:dyDescent="0.2">
      <c r="A45" s="41">
        <v>2</v>
      </c>
      <c r="B45" s="100" t="s">
        <v>50</v>
      </c>
      <c r="C45" s="51" t="s">
        <v>52</v>
      </c>
      <c r="D45" s="59">
        <v>1</v>
      </c>
      <c r="E45" s="68"/>
      <c r="F45" s="81">
        <v>0</v>
      </c>
    </row>
    <row r="46" spans="1:6" s="1" customFormat="1" ht="19.899999999999999" customHeight="1" x14ac:dyDescent="0.2">
      <c r="A46" s="40"/>
      <c r="B46" s="104"/>
      <c r="C46" s="53"/>
      <c r="D46" s="51"/>
      <c r="E46" s="68"/>
      <c r="F46" s="81"/>
    </row>
    <row r="47" spans="1:6" s="1" customFormat="1" ht="19.899999999999999" customHeight="1" x14ac:dyDescent="0.2">
      <c r="A47" s="39"/>
      <c r="B47" s="105" t="s">
        <v>31</v>
      </c>
      <c r="C47" s="52"/>
      <c r="D47" s="60"/>
      <c r="E47" s="74"/>
      <c r="F47" s="82">
        <f>SUM(F44:F46)</f>
        <v>0</v>
      </c>
    </row>
    <row r="48" spans="1:6" s="1" customFormat="1" ht="19.899999999999999" customHeight="1" x14ac:dyDescent="0.2">
      <c r="A48" s="40"/>
      <c r="B48" s="104"/>
      <c r="C48" s="53"/>
      <c r="D48" s="51"/>
      <c r="E48" s="68"/>
      <c r="F48" s="81"/>
    </row>
    <row r="49" spans="1:6" s="1" customFormat="1" ht="19.899999999999999" customHeight="1" x14ac:dyDescent="0.2">
      <c r="A49" s="35"/>
      <c r="B49" s="99" t="s">
        <v>32</v>
      </c>
      <c r="C49" s="50"/>
      <c r="D49" s="55"/>
      <c r="E49" s="67"/>
      <c r="F49" s="80"/>
    </row>
    <row r="50" spans="1:6" s="1" customFormat="1" ht="19.899999999999999" customHeight="1" x14ac:dyDescent="0.2">
      <c r="A50" s="37">
        <v>1</v>
      </c>
      <c r="B50" s="100" t="s">
        <v>74</v>
      </c>
      <c r="C50" s="51" t="s">
        <v>10</v>
      </c>
      <c r="D50" s="59">
        <v>6</v>
      </c>
      <c r="E50" s="68"/>
      <c r="F50" s="81">
        <v>0</v>
      </c>
    </row>
    <row r="51" spans="1:6" s="1" customFormat="1" ht="19.899999999999999" customHeight="1" x14ac:dyDescent="0.2">
      <c r="A51" s="37">
        <f t="shared" ref="A51:A53" si="8">A50+1</f>
        <v>2</v>
      </c>
      <c r="B51" s="100" t="s">
        <v>71</v>
      </c>
      <c r="C51" s="51" t="s">
        <v>10</v>
      </c>
      <c r="D51" s="59">
        <v>5</v>
      </c>
      <c r="E51" s="68"/>
      <c r="F51" s="81">
        <v>0</v>
      </c>
    </row>
    <row r="52" spans="1:6" s="1" customFormat="1" ht="32.25" customHeight="1" x14ac:dyDescent="0.2">
      <c r="A52" s="37">
        <f t="shared" si="8"/>
        <v>3</v>
      </c>
      <c r="B52" s="100" t="s">
        <v>72</v>
      </c>
      <c r="C52" s="51" t="s">
        <v>10</v>
      </c>
      <c r="D52" s="59">
        <v>212</v>
      </c>
      <c r="E52" s="68"/>
      <c r="F52" s="81">
        <v>0</v>
      </c>
    </row>
    <row r="53" spans="1:6" s="1" customFormat="1" ht="19.899999999999999" customHeight="1" x14ac:dyDescent="0.2">
      <c r="A53" s="37">
        <f t="shared" si="8"/>
        <v>4</v>
      </c>
      <c r="B53" s="100" t="s">
        <v>73</v>
      </c>
      <c r="C53" s="53" t="s">
        <v>10</v>
      </c>
      <c r="D53" s="51">
        <v>240</v>
      </c>
      <c r="E53" s="68"/>
      <c r="F53" s="81">
        <v>0</v>
      </c>
    </row>
    <row r="54" spans="1:6" s="1" customFormat="1" ht="19.899999999999999" customHeight="1" x14ac:dyDescent="0.2">
      <c r="A54" s="39"/>
      <c r="B54" s="105" t="s">
        <v>33</v>
      </c>
      <c r="C54" s="52"/>
      <c r="D54" s="60"/>
      <c r="E54" s="74"/>
      <c r="F54" s="82">
        <f>SUM(F50:F53)</f>
        <v>0</v>
      </c>
    </row>
    <row r="55" spans="1:6" s="1" customFormat="1" ht="19.899999999999999" customHeight="1" x14ac:dyDescent="0.2">
      <c r="A55" s="40"/>
      <c r="B55" s="104"/>
      <c r="C55" s="53"/>
      <c r="D55" s="51"/>
      <c r="E55" s="68"/>
      <c r="F55" s="81"/>
    </row>
    <row r="56" spans="1:6" s="1" customFormat="1" ht="19.899999999999999" customHeight="1" x14ac:dyDescent="0.2">
      <c r="A56" s="35"/>
      <c r="B56" s="99" t="s">
        <v>43</v>
      </c>
      <c r="C56" s="50"/>
      <c r="D56" s="55"/>
      <c r="E56" s="67"/>
      <c r="F56" s="80"/>
    </row>
    <row r="57" spans="1:6" s="1" customFormat="1" ht="19.899999999999999" customHeight="1" x14ac:dyDescent="0.2">
      <c r="A57" s="35"/>
      <c r="B57" s="106" t="s">
        <v>89</v>
      </c>
      <c r="C57" s="50"/>
      <c r="D57" s="55"/>
      <c r="E57" s="67"/>
      <c r="F57" s="80"/>
    </row>
    <row r="58" spans="1:6" s="1" customFormat="1" ht="19.899999999999999" customHeight="1" x14ac:dyDescent="0.2">
      <c r="A58" s="37">
        <f t="shared" ref="A58:A60" si="9">A57+1</f>
        <v>1</v>
      </c>
      <c r="B58" s="100" t="s">
        <v>35</v>
      </c>
      <c r="C58" s="51" t="s">
        <v>8</v>
      </c>
      <c r="D58" s="59">
        <v>25</v>
      </c>
      <c r="E58" s="68"/>
      <c r="F58" s="81">
        <f>E58*D58</f>
        <v>0</v>
      </c>
    </row>
    <row r="59" spans="1:6" s="1" customFormat="1" ht="19.899999999999999" customHeight="1" x14ac:dyDescent="0.2">
      <c r="A59" s="37">
        <f t="shared" si="9"/>
        <v>2</v>
      </c>
      <c r="B59" s="100" t="s">
        <v>36</v>
      </c>
      <c r="C59" s="51" t="s">
        <v>8</v>
      </c>
      <c r="D59" s="59">
        <v>25</v>
      </c>
      <c r="E59" s="68"/>
      <c r="F59" s="81">
        <f>E59*D59</f>
        <v>0</v>
      </c>
    </row>
    <row r="60" spans="1:6" s="1" customFormat="1" ht="28.5" x14ac:dyDescent="0.2">
      <c r="A60" s="37">
        <f t="shared" si="9"/>
        <v>3</v>
      </c>
      <c r="B60" s="100" t="s">
        <v>75</v>
      </c>
      <c r="C60" s="51" t="s">
        <v>10</v>
      </c>
      <c r="D60" s="59">
        <v>168</v>
      </c>
      <c r="E60" s="68"/>
      <c r="F60" s="81">
        <f t="shared" ref="F60" si="10">E60*D60</f>
        <v>0</v>
      </c>
    </row>
    <row r="61" spans="1:6" s="1" customFormat="1" ht="19.899999999999999" customHeight="1" x14ac:dyDescent="0.2">
      <c r="A61" s="42"/>
      <c r="B61" s="107"/>
      <c r="C61" s="51"/>
      <c r="D61" s="59"/>
      <c r="E61" s="68"/>
      <c r="F61" s="81"/>
    </row>
    <row r="62" spans="1:6" s="1" customFormat="1" ht="19.899999999999999" customHeight="1" x14ac:dyDescent="0.2">
      <c r="A62" s="35"/>
      <c r="B62" s="106" t="s">
        <v>34</v>
      </c>
      <c r="C62" s="50"/>
      <c r="D62" s="55"/>
      <c r="E62" s="67"/>
      <c r="F62" s="80"/>
    </row>
    <row r="63" spans="1:6" s="1" customFormat="1" ht="19.899999999999999" customHeight="1" x14ac:dyDescent="0.2">
      <c r="A63" s="37">
        <f t="shared" ref="A63:A67" si="11">A62+1</f>
        <v>1</v>
      </c>
      <c r="B63" s="100" t="s">
        <v>90</v>
      </c>
      <c r="C63" s="51" t="s">
        <v>8</v>
      </c>
      <c r="D63" s="59">
        <v>49</v>
      </c>
      <c r="E63" s="68"/>
      <c r="F63" s="81">
        <f>E63*D63</f>
        <v>0</v>
      </c>
    </row>
    <row r="64" spans="1:6" s="1" customFormat="1" ht="19.899999999999999" customHeight="1" x14ac:dyDescent="0.2">
      <c r="A64" s="37">
        <f t="shared" si="11"/>
        <v>2</v>
      </c>
      <c r="B64" s="100" t="s">
        <v>49</v>
      </c>
      <c r="C64" s="51" t="s">
        <v>9</v>
      </c>
      <c r="D64" s="61">
        <v>1.47</v>
      </c>
      <c r="E64" s="68"/>
      <c r="F64" s="81">
        <f t="shared" ref="F64:F67" si="12">E64*D64</f>
        <v>0</v>
      </c>
    </row>
    <row r="65" spans="1:6" s="1" customFormat="1" ht="19.899999999999999" customHeight="1" x14ac:dyDescent="0.2">
      <c r="A65" s="37">
        <f t="shared" si="11"/>
        <v>3</v>
      </c>
      <c r="B65" s="100" t="s">
        <v>78</v>
      </c>
      <c r="C65" s="51" t="s">
        <v>9</v>
      </c>
      <c r="D65" s="61">
        <v>0.2</v>
      </c>
      <c r="E65" s="68"/>
      <c r="F65" s="81">
        <f t="shared" ref="F65" si="13">E65*D65</f>
        <v>0</v>
      </c>
    </row>
    <row r="66" spans="1:6" s="1" customFormat="1" ht="19.899999999999999" customHeight="1" x14ac:dyDescent="0.2">
      <c r="A66" s="37">
        <f t="shared" si="11"/>
        <v>4</v>
      </c>
      <c r="B66" s="100" t="s">
        <v>37</v>
      </c>
      <c r="C66" s="51" t="s">
        <v>7</v>
      </c>
      <c r="D66" s="59">
        <v>15</v>
      </c>
      <c r="E66" s="68"/>
      <c r="F66" s="81">
        <f t="shared" si="12"/>
        <v>0</v>
      </c>
    </row>
    <row r="67" spans="1:6" s="1" customFormat="1" ht="19.899999999999999" customHeight="1" x14ac:dyDescent="0.2">
      <c r="A67" s="37">
        <f t="shared" si="11"/>
        <v>5</v>
      </c>
      <c r="B67" s="100" t="s">
        <v>38</v>
      </c>
      <c r="C67" s="51" t="s">
        <v>8</v>
      </c>
      <c r="D67" s="59">
        <v>17</v>
      </c>
      <c r="E67" s="68"/>
      <c r="F67" s="81">
        <f t="shared" si="12"/>
        <v>0</v>
      </c>
    </row>
    <row r="68" spans="1:6" s="1" customFormat="1" ht="19.899999999999999" customHeight="1" x14ac:dyDescent="0.2">
      <c r="A68" s="42"/>
      <c r="B68" s="107"/>
      <c r="C68" s="51"/>
      <c r="D68" s="59"/>
      <c r="E68" s="68"/>
      <c r="F68" s="81"/>
    </row>
    <row r="69" spans="1:6" s="1" customFormat="1" ht="19.899999999999999" customHeight="1" x14ac:dyDescent="0.2">
      <c r="A69" s="35"/>
      <c r="B69" s="106" t="s">
        <v>91</v>
      </c>
      <c r="C69" s="50"/>
      <c r="D69" s="55"/>
      <c r="E69" s="67"/>
      <c r="F69" s="80"/>
    </row>
    <row r="70" spans="1:6" s="1" customFormat="1" ht="19.899999999999999" customHeight="1" x14ac:dyDescent="0.2">
      <c r="A70" s="37">
        <v>6</v>
      </c>
      <c r="B70" s="100" t="s">
        <v>54</v>
      </c>
      <c r="C70" s="51" t="s">
        <v>8</v>
      </c>
      <c r="D70" s="59">
        <v>66</v>
      </c>
      <c r="E70" s="68"/>
      <c r="F70" s="81">
        <f t="shared" ref="F70" si="14">E70*D70</f>
        <v>0</v>
      </c>
    </row>
    <row r="71" spans="1:6" s="1" customFormat="1" ht="19.899999999999999" customHeight="1" x14ac:dyDescent="0.2">
      <c r="A71" s="37">
        <f t="shared" ref="A71:A72" si="15">A70+1</f>
        <v>7</v>
      </c>
      <c r="B71" s="100" t="s">
        <v>92</v>
      </c>
      <c r="C71" s="51" t="s">
        <v>8</v>
      </c>
      <c r="D71" s="59">
        <v>25</v>
      </c>
      <c r="E71" s="68"/>
      <c r="F71" s="81">
        <f t="shared" ref="F71:F72" si="16">E71*D71</f>
        <v>0</v>
      </c>
    </row>
    <row r="72" spans="1:6" s="1" customFormat="1" ht="19.899999999999999" customHeight="1" x14ac:dyDescent="0.2">
      <c r="A72" s="37">
        <f t="shared" si="15"/>
        <v>8</v>
      </c>
      <c r="B72" s="100" t="s">
        <v>55</v>
      </c>
      <c r="C72" s="51" t="s">
        <v>8</v>
      </c>
      <c r="D72" s="59">
        <v>42</v>
      </c>
      <c r="E72" s="68"/>
      <c r="F72" s="81">
        <f t="shared" si="16"/>
        <v>0</v>
      </c>
    </row>
    <row r="73" spans="1:6" s="1" customFormat="1" ht="19.899999999999999" customHeight="1" x14ac:dyDescent="0.2">
      <c r="A73" s="40"/>
      <c r="B73" s="104"/>
      <c r="C73" s="53"/>
      <c r="D73" s="51"/>
      <c r="E73" s="68"/>
      <c r="F73" s="81"/>
    </row>
    <row r="74" spans="1:6" s="1" customFormat="1" ht="19.899999999999999" customHeight="1" x14ac:dyDescent="0.2">
      <c r="A74" s="39"/>
      <c r="B74" s="105" t="s">
        <v>39</v>
      </c>
      <c r="C74" s="52"/>
      <c r="D74" s="60"/>
      <c r="E74" s="74"/>
      <c r="F74" s="82">
        <f>SUM(F58:F73)</f>
        <v>0</v>
      </c>
    </row>
    <row r="75" spans="1:6" s="1" customFormat="1" ht="19.899999999999999" customHeight="1" x14ac:dyDescent="0.2">
      <c r="A75" s="40"/>
      <c r="B75" s="104"/>
      <c r="C75" s="53"/>
      <c r="D75" s="51"/>
      <c r="E75" s="68"/>
      <c r="F75" s="81"/>
    </row>
    <row r="76" spans="1:6" s="1" customFormat="1" ht="16.149999999999999" customHeight="1" x14ac:dyDescent="0.2">
      <c r="A76" s="35"/>
      <c r="B76" s="99" t="s">
        <v>45</v>
      </c>
      <c r="C76" s="50"/>
      <c r="D76" s="55"/>
      <c r="E76" s="67"/>
      <c r="F76" s="80"/>
    </row>
    <row r="77" spans="1:6" s="1" customFormat="1" ht="16.149999999999999" customHeight="1" x14ac:dyDescent="0.2">
      <c r="A77" s="35"/>
      <c r="B77" s="108"/>
      <c r="C77" s="53"/>
      <c r="D77" s="51"/>
      <c r="E77" s="68"/>
      <c r="F77" s="81"/>
    </row>
    <row r="78" spans="1:6" s="1" customFormat="1" ht="19.899999999999999" customHeight="1" x14ac:dyDescent="0.2">
      <c r="A78" s="37"/>
      <c r="B78" s="99" t="s">
        <v>60</v>
      </c>
      <c r="C78" s="54"/>
      <c r="D78" s="62"/>
      <c r="E78" s="75"/>
      <c r="F78" s="83"/>
    </row>
    <row r="79" spans="1:6" s="1" customFormat="1" ht="19.899999999999999" customHeight="1" x14ac:dyDescent="0.2">
      <c r="A79" s="37"/>
      <c r="B79" s="108"/>
      <c r="C79" s="51"/>
      <c r="D79" s="59"/>
      <c r="E79" s="68"/>
      <c r="F79" s="81"/>
    </row>
    <row r="80" spans="1:6" s="7" customFormat="1" ht="34.15" customHeight="1" x14ac:dyDescent="0.2">
      <c r="A80" s="43"/>
      <c r="B80" s="106" t="s">
        <v>82</v>
      </c>
      <c r="C80" s="55"/>
      <c r="D80" s="55"/>
      <c r="E80" s="67"/>
      <c r="F80" s="80"/>
    </row>
    <row r="81" spans="1:6" s="1" customFormat="1" ht="14.25" x14ac:dyDescent="0.2">
      <c r="A81" s="37">
        <f t="shared" ref="A81:A83" si="17">A80+1</f>
        <v>1</v>
      </c>
      <c r="B81" s="100" t="s">
        <v>61</v>
      </c>
      <c r="C81" s="51" t="s">
        <v>8</v>
      </c>
      <c r="D81" s="59">
        <v>40</v>
      </c>
      <c r="E81" s="68"/>
      <c r="F81" s="81">
        <f t="shared" ref="F81:F83" si="18">E81*D81</f>
        <v>0</v>
      </c>
    </row>
    <row r="82" spans="1:6" s="1" customFormat="1" ht="14.25" x14ac:dyDescent="0.2">
      <c r="A82" s="37">
        <f t="shared" si="17"/>
        <v>2</v>
      </c>
      <c r="B82" s="100" t="s">
        <v>65</v>
      </c>
      <c r="C82" s="51" t="s">
        <v>8</v>
      </c>
      <c r="D82" s="59">
        <v>87</v>
      </c>
      <c r="E82" s="68"/>
      <c r="F82" s="81">
        <f t="shared" si="18"/>
        <v>0</v>
      </c>
    </row>
    <row r="83" spans="1:6" s="1" customFormat="1" ht="19.5" customHeight="1" x14ac:dyDescent="0.2">
      <c r="A83" s="37">
        <f t="shared" si="17"/>
        <v>3</v>
      </c>
      <c r="B83" s="100" t="s">
        <v>63</v>
      </c>
      <c r="C83" s="51" t="s">
        <v>8</v>
      </c>
      <c r="D83" s="59">
        <v>249</v>
      </c>
      <c r="E83" s="68"/>
      <c r="F83" s="81">
        <f t="shared" si="18"/>
        <v>0</v>
      </c>
    </row>
    <row r="84" spans="1:6" s="1" customFormat="1" ht="19.899999999999999" customHeight="1" x14ac:dyDescent="0.2">
      <c r="A84" s="40"/>
      <c r="B84" s="104"/>
      <c r="C84" s="53"/>
      <c r="D84" s="59"/>
      <c r="E84" s="68"/>
      <c r="F84" s="81"/>
    </row>
    <row r="85" spans="1:6" s="1" customFormat="1" ht="46.5" customHeight="1" x14ac:dyDescent="0.2">
      <c r="A85" s="43"/>
      <c r="B85" s="106" t="s">
        <v>69</v>
      </c>
      <c r="C85" s="50"/>
      <c r="D85" s="55"/>
      <c r="E85" s="67"/>
      <c r="F85" s="80"/>
    </row>
    <row r="86" spans="1:6" s="1" customFormat="1" ht="14.25" x14ac:dyDescent="0.2">
      <c r="A86" s="37">
        <v>4</v>
      </c>
      <c r="B86" s="100" t="s">
        <v>84</v>
      </c>
      <c r="C86" s="51" t="s">
        <v>9</v>
      </c>
      <c r="D86" s="63">
        <f>0.735+0.735</f>
        <v>1.47</v>
      </c>
      <c r="E86" s="68"/>
      <c r="F86" s="81">
        <f t="shared" ref="F86:F89" si="19">E86*D86</f>
        <v>0</v>
      </c>
    </row>
    <row r="87" spans="1:6" s="1" customFormat="1" ht="19.899999999999999" customHeight="1" x14ac:dyDescent="0.2">
      <c r="A87" s="37">
        <f t="shared" ref="A87:A89" si="20">A86+1</f>
        <v>5</v>
      </c>
      <c r="B87" s="100" t="s">
        <v>85</v>
      </c>
      <c r="C87" s="51" t="s">
        <v>10</v>
      </c>
      <c r="D87" s="59">
        <f>427+160</f>
        <v>587</v>
      </c>
      <c r="E87" s="68"/>
      <c r="F87" s="81">
        <f t="shared" si="19"/>
        <v>0</v>
      </c>
    </row>
    <row r="88" spans="1:6" s="1" customFormat="1" ht="28.5" x14ac:dyDescent="0.2">
      <c r="A88" s="37">
        <f t="shared" si="20"/>
        <v>6</v>
      </c>
      <c r="B88" s="100" t="s">
        <v>86</v>
      </c>
      <c r="C88" s="51" t="s">
        <v>10</v>
      </c>
      <c r="D88" s="59">
        <f>50+85</f>
        <v>135</v>
      </c>
      <c r="E88" s="68"/>
      <c r="F88" s="81">
        <f t="shared" si="19"/>
        <v>0</v>
      </c>
    </row>
    <row r="89" spans="1:6" s="1" customFormat="1" ht="14.25" x14ac:dyDescent="0.2">
      <c r="A89" s="37">
        <f t="shared" si="20"/>
        <v>7</v>
      </c>
      <c r="B89" s="100" t="s">
        <v>87</v>
      </c>
      <c r="C89" s="51" t="s">
        <v>10</v>
      </c>
      <c r="D89" s="59">
        <f>130+160</f>
        <v>290</v>
      </c>
      <c r="E89" s="68"/>
      <c r="F89" s="81">
        <f t="shared" si="19"/>
        <v>0</v>
      </c>
    </row>
    <row r="90" spans="1:6" s="1" customFormat="1" ht="14.25" x14ac:dyDescent="0.2">
      <c r="A90" s="37"/>
      <c r="B90" s="100"/>
      <c r="C90" s="51"/>
      <c r="D90" s="59"/>
      <c r="E90" s="68"/>
      <c r="F90" s="81"/>
    </row>
    <row r="91" spans="1:6" s="1" customFormat="1" ht="28.5" x14ac:dyDescent="0.2">
      <c r="A91" s="37"/>
      <c r="B91" s="106" t="s">
        <v>68</v>
      </c>
      <c r="C91" s="50"/>
      <c r="D91" s="55"/>
      <c r="E91" s="67"/>
      <c r="F91" s="80"/>
    </row>
    <row r="92" spans="1:6" s="1" customFormat="1" ht="28.5" x14ac:dyDescent="0.2">
      <c r="A92" s="37">
        <v>8</v>
      </c>
      <c r="B92" s="100" t="s">
        <v>66</v>
      </c>
      <c r="C92" s="51" t="s">
        <v>8</v>
      </c>
      <c r="D92" s="59">
        <v>40</v>
      </c>
      <c r="E92" s="68"/>
      <c r="F92" s="81">
        <f t="shared" ref="F92:F94" si="21">E92*D92</f>
        <v>0</v>
      </c>
    </row>
    <row r="93" spans="1:6" s="1" customFormat="1" ht="14.25" x14ac:dyDescent="0.2">
      <c r="A93" s="37">
        <f t="shared" ref="A93:A94" si="22">A92+1</f>
        <v>9</v>
      </c>
      <c r="B93" s="100" t="s">
        <v>62</v>
      </c>
      <c r="C93" s="51" t="s">
        <v>8</v>
      </c>
      <c r="D93" s="59">
        <v>87</v>
      </c>
      <c r="E93" s="68"/>
      <c r="F93" s="81">
        <f t="shared" si="21"/>
        <v>0</v>
      </c>
    </row>
    <row r="94" spans="1:6" s="1" customFormat="1" ht="28.5" x14ac:dyDescent="0.2">
      <c r="A94" s="37">
        <f t="shared" si="22"/>
        <v>10</v>
      </c>
      <c r="B94" s="100" t="s">
        <v>64</v>
      </c>
      <c r="C94" s="51" t="s">
        <v>8</v>
      </c>
      <c r="D94" s="59">
        <v>249</v>
      </c>
      <c r="E94" s="68"/>
      <c r="F94" s="81">
        <f t="shared" si="21"/>
        <v>0</v>
      </c>
    </row>
    <row r="95" spans="1:6" s="1" customFormat="1" ht="14.25" x14ac:dyDescent="0.2">
      <c r="A95" s="37"/>
      <c r="B95" s="100"/>
      <c r="C95" s="51"/>
      <c r="D95" s="59"/>
      <c r="E95" s="68"/>
      <c r="F95" s="81"/>
    </row>
    <row r="96" spans="1:6" s="1" customFormat="1" ht="34.5" customHeight="1" x14ac:dyDescent="0.2">
      <c r="A96" s="36"/>
      <c r="B96" s="106" t="s">
        <v>67</v>
      </c>
      <c r="C96" s="50"/>
      <c r="D96" s="55"/>
      <c r="E96" s="67"/>
      <c r="F96" s="80"/>
    </row>
    <row r="97" spans="1:6" s="1" customFormat="1" ht="14.25" x14ac:dyDescent="0.2">
      <c r="A97" s="37">
        <v>11</v>
      </c>
      <c r="B97" s="104" t="s">
        <v>41</v>
      </c>
      <c r="C97" s="53" t="s">
        <v>8</v>
      </c>
      <c r="D97" s="51">
        <v>862</v>
      </c>
      <c r="E97" s="68"/>
      <c r="F97" s="81">
        <f t="shared" ref="F97:F98" si="23">E97*D97</f>
        <v>0</v>
      </c>
    </row>
    <row r="98" spans="1:6" s="1" customFormat="1" ht="14.25" x14ac:dyDescent="0.2">
      <c r="A98" s="37">
        <v>12</v>
      </c>
      <c r="B98" s="100" t="s">
        <v>42</v>
      </c>
      <c r="C98" s="51" t="s">
        <v>8</v>
      </c>
      <c r="D98" s="51">
        <v>862</v>
      </c>
      <c r="E98" s="68"/>
      <c r="F98" s="81">
        <f t="shared" si="23"/>
        <v>0</v>
      </c>
    </row>
    <row r="99" spans="1:6" s="1" customFormat="1" ht="19.899999999999999" customHeight="1" x14ac:dyDescent="0.2">
      <c r="A99" s="40"/>
      <c r="B99" s="104"/>
      <c r="C99" s="53"/>
      <c r="D99" s="51"/>
      <c r="E99" s="68"/>
      <c r="F99" s="81"/>
    </row>
    <row r="100" spans="1:6" s="1" customFormat="1" ht="19.899999999999999" customHeight="1" thickBot="1" x14ac:dyDescent="0.25">
      <c r="A100" s="109"/>
      <c r="B100" s="110" t="s">
        <v>40</v>
      </c>
      <c r="C100" s="56"/>
      <c r="D100" s="64"/>
      <c r="E100" s="76"/>
      <c r="F100" s="84">
        <f>SUM(F81:F99)</f>
        <v>0</v>
      </c>
    </row>
    <row r="101" spans="1:6" s="1" customFormat="1" ht="19.899999999999999" customHeight="1" thickBot="1" x14ac:dyDescent="0.25">
      <c r="A101" s="44"/>
      <c r="C101" s="8"/>
      <c r="D101" s="13"/>
      <c r="E101" s="18"/>
      <c r="F101" s="45"/>
    </row>
    <row r="102" spans="1:6" s="1" customFormat="1" ht="19.899999999999999" customHeight="1" thickBot="1" x14ac:dyDescent="0.25">
      <c r="A102" s="24"/>
      <c r="B102" s="4" t="s">
        <v>11</v>
      </c>
      <c r="C102" s="10"/>
      <c r="D102" s="10"/>
      <c r="E102" s="85"/>
      <c r="F102" s="89" t="s">
        <v>12</v>
      </c>
    </row>
    <row r="103" spans="1:6" s="1" customFormat="1" ht="19.899999999999999" customHeight="1" x14ac:dyDescent="0.2">
      <c r="A103" s="25"/>
      <c r="B103" s="5" t="str">
        <f>B41</f>
        <v>SUB TOTAL P&amp;Gs</v>
      </c>
      <c r="C103" s="11"/>
      <c r="D103" s="11"/>
      <c r="E103" s="86"/>
      <c r="F103" s="90">
        <f>F41</f>
        <v>0</v>
      </c>
    </row>
    <row r="104" spans="1:6" s="1" customFormat="1" ht="19.899999999999999" customHeight="1" x14ac:dyDescent="0.2">
      <c r="A104" s="26"/>
      <c r="B104" s="6" t="str">
        <f>B47</f>
        <v>SUB TOTAL PROFESSIONAL SERVICES</v>
      </c>
      <c r="C104" s="12"/>
      <c r="D104" s="12"/>
      <c r="E104" s="87"/>
      <c r="F104" s="91">
        <f>F47</f>
        <v>0</v>
      </c>
    </row>
    <row r="105" spans="1:6" s="1" customFormat="1" ht="19.899999999999999" customHeight="1" x14ac:dyDescent="0.2">
      <c r="A105" s="26"/>
      <c r="B105" s="6" t="str">
        <f>B54</f>
        <v>SUB TOTAL TEST</v>
      </c>
      <c r="C105" s="12"/>
      <c r="D105" s="12"/>
      <c r="E105" s="87"/>
      <c r="F105" s="91">
        <f>F54</f>
        <v>0</v>
      </c>
    </row>
    <row r="106" spans="1:6" s="1" customFormat="1" ht="19.899999999999999" customHeight="1" x14ac:dyDescent="0.2">
      <c r="A106" s="26"/>
      <c r="B106" s="6" t="str">
        <f>B74</f>
        <v>SUB TOTAL PTR WALL EXTENSION</v>
      </c>
      <c r="C106" s="12"/>
      <c r="D106" s="12"/>
      <c r="E106" s="87"/>
      <c r="F106" s="91">
        <f>F74</f>
        <v>0</v>
      </c>
    </row>
    <row r="107" spans="1:6" s="1" customFormat="1" ht="28.15" customHeight="1" thickBot="1" x14ac:dyDescent="0.25">
      <c r="A107" s="26"/>
      <c r="B107" s="15" t="str">
        <f>B100</f>
        <v>SUB TOTAL REFURBISHMENT</v>
      </c>
      <c r="C107" s="16"/>
      <c r="D107" s="16"/>
      <c r="E107" s="88"/>
      <c r="F107" s="92">
        <f>F100</f>
        <v>0</v>
      </c>
    </row>
    <row r="108" spans="1:6" s="1" customFormat="1" ht="19.899999999999999" customHeight="1" thickBot="1" x14ac:dyDescent="0.25">
      <c r="A108" s="27"/>
      <c r="B108" s="111" t="s">
        <v>70</v>
      </c>
      <c r="C108" s="112"/>
      <c r="D108" s="112"/>
      <c r="E108" s="113"/>
      <c r="F108" s="114">
        <f>SUM(F103:F107)</f>
        <v>0</v>
      </c>
    </row>
    <row r="109" spans="1:6" s="1" customFormat="1" ht="0.75" customHeight="1" x14ac:dyDescent="0.2">
      <c r="A109" s="23"/>
      <c r="B109" s="2"/>
      <c r="C109" s="8"/>
      <c r="D109" s="13"/>
      <c r="E109" s="17"/>
      <c r="F109" s="19"/>
    </row>
  </sheetData>
  <mergeCells count="1">
    <mergeCell ref="B5:F5"/>
  </mergeCells>
  <pageMargins left="0.7" right="0.7" top="0.75" bottom="0.75" header="0.3" footer="0.3"/>
  <pageSetup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PTR Bund Wall BoQ</vt:lpstr>
      <vt:lpstr>'PTR Bund Wall BoQ'!Print_Area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OSGISF updadated BoQ Rev 1</dc:title>
  <dc:creator>Reddylu</dc:creator>
  <cp:lastModifiedBy>Siphokazi Pemba</cp:lastModifiedBy>
  <cp:lastPrinted>2021-05-10T11:20:54Z</cp:lastPrinted>
  <dcterms:created xsi:type="dcterms:W3CDTF">2021-05-10T11:11:44Z</dcterms:created>
  <dcterms:modified xsi:type="dcterms:W3CDTF">2021-12-03T09:12:21Z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17a35c-9c67-4dda-b948-74ee3b80cf57_Enabled">
    <vt:lpwstr>True</vt:lpwstr>
  </property>
  <property fmtid="{D5CDD505-2E9C-101B-9397-08002B2CF9AE}" pid="3" name="MSIP_Label_dd17a35c-9c67-4dda-b948-74ee3b80cf57_SiteId">
    <vt:lpwstr>93aedbdc-cc67-4652-aa12-d250a876ae79</vt:lpwstr>
  </property>
  <property fmtid="{D5CDD505-2E9C-101B-9397-08002B2CF9AE}" pid="4" name="MSIP_Label_dd17a35c-9c67-4dda-b948-74ee3b80cf57_Ref">
    <vt:lpwstr>https://api.informationprotection.azure.com/api/93aedbdc-cc67-4652-aa12-d250a876ae79</vt:lpwstr>
  </property>
  <property fmtid="{D5CDD505-2E9C-101B-9397-08002B2CF9AE}" pid="5" name="MSIP_Label_dd17a35c-9c67-4dda-b948-74ee3b80cf57_SetBy">
    <vt:lpwstr>MahimeB@eskom.co.za</vt:lpwstr>
  </property>
  <property fmtid="{D5CDD505-2E9C-101B-9397-08002B2CF9AE}" pid="6" name="MSIP_Label_dd17a35c-9c67-4dda-b948-74ee3b80cf57_SetDate">
    <vt:lpwstr>2021-06-14T09:38:17.4750000+02:00</vt:lpwstr>
  </property>
  <property fmtid="{D5CDD505-2E9C-101B-9397-08002B2CF9AE}" pid="7" name="MSIP_Label_dd17a35c-9c67-4dda-b948-74ee3b80cf57_Name">
    <vt:lpwstr>Public</vt:lpwstr>
  </property>
  <property fmtid="{D5CDD505-2E9C-101B-9397-08002B2CF9AE}" pid="8" name="MSIP_Label_dd17a35c-9c67-4dda-b948-74ee3b80cf57_Application">
    <vt:lpwstr>Microsoft Azure Information Protection</vt:lpwstr>
  </property>
  <property fmtid="{D5CDD505-2E9C-101B-9397-08002B2CF9AE}" pid="9" name="MSIP_Label_dd17a35c-9c67-4dda-b948-74ee3b80cf57_Extended_MSFT_Method">
    <vt:lpwstr>Manual</vt:lpwstr>
  </property>
  <property fmtid="{D5CDD505-2E9C-101B-9397-08002B2CF9AE}" pid="10" name="Sensitivity">
    <vt:lpwstr>Public</vt:lpwstr>
  </property>
</Properties>
</file>