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outine Road Maintanance\Procuremnt Of New RRM Projects\New RRM Cosultanta_2022\R.049-012-2023_1_Ramotshere\BOQ\"/>
    </mc:Choice>
  </mc:AlternateContent>
  <xr:revisionPtr revIDLastSave="0" documentId="13_ncr:1_{88997086-98A2-490B-B4F5-7E30F66118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RM Pricing Schedule" sheetId="1" r:id="rId1"/>
  </sheets>
  <definedNames>
    <definedName name="_Toc129491471" localSheetId="0">'RRM Pricing Schedule'!$A$7</definedName>
    <definedName name="_Toc129491882" localSheetId="0">'RRM Pricing Schedule'!$A$7</definedName>
    <definedName name="_Toc396298216" localSheetId="0">'RRM Pricing Schedule'!$A$126</definedName>
    <definedName name="_xlnm.Print_Titles" localSheetId="0">'RRM Pricing Schedule'!$1:$4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2" i="1" l="1"/>
  <c r="F82" i="1" l="1"/>
  <c r="F81" i="1"/>
  <c r="F80" i="1"/>
  <c r="F79" i="1"/>
  <c r="F78" i="1"/>
  <c r="F77" i="1"/>
  <c r="F76" i="1"/>
  <c r="F75" i="1"/>
  <c r="F14" i="1" l="1"/>
  <c r="F108" i="1" l="1"/>
  <c r="F72" i="1"/>
  <c r="F48" i="1" l="1"/>
  <c r="F47" i="1"/>
  <c r="F49" i="1"/>
  <c r="F105" i="1" l="1"/>
  <c r="D106" i="1" s="1"/>
  <c r="F106" i="1" s="1"/>
  <c r="F116" i="1" l="1"/>
  <c r="D117" i="1" s="1"/>
  <c r="F117" i="1" s="1"/>
  <c r="F118" i="1" s="1"/>
  <c r="F133" i="1" s="1"/>
  <c r="B133" i="1"/>
  <c r="A133" i="1"/>
  <c r="F110" i="1"/>
  <c r="F109" i="1"/>
  <c r="F103" i="1"/>
  <c r="D104" i="1" s="1"/>
  <c r="F104" i="1" s="1"/>
  <c r="F102" i="1"/>
  <c r="F101" i="1"/>
  <c r="F99" i="1"/>
  <c r="F97" i="1"/>
  <c r="D98" i="1" s="1"/>
  <c r="F98" i="1" s="1"/>
  <c r="F94" i="1"/>
  <c r="D95" i="1" s="1"/>
  <c r="F95" i="1" s="1"/>
  <c r="F91" i="1"/>
  <c r="F90" i="1"/>
  <c r="F89" i="1"/>
  <c r="F88" i="1"/>
  <c r="B132" i="1"/>
  <c r="A132" i="1"/>
  <c r="F71" i="1"/>
  <c r="F70" i="1"/>
  <c r="F69" i="1"/>
  <c r="F67" i="1"/>
  <c r="F65" i="1"/>
  <c r="D66" i="1" s="1"/>
  <c r="F66" i="1" s="1"/>
  <c r="F62" i="1"/>
  <c r="D63" i="1" s="1"/>
  <c r="F63" i="1" s="1"/>
  <c r="F61" i="1"/>
  <c r="F59" i="1"/>
  <c r="D60" i="1" s="1"/>
  <c r="F60" i="1" s="1"/>
  <c r="F57" i="1"/>
  <c r="D58" i="1" s="1"/>
  <c r="F58" i="1" s="1"/>
  <c r="F55" i="1"/>
  <c r="D56" i="1" s="1"/>
  <c r="F56" i="1" s="1"/>
  <c r="F53" i="1"/>
  <c r="F51" i="1"/>
  <c r="D52" i="1" s="1"/>
  <c r="F52" i="1" s="1"/>
  <c r="F41" i="1"/>
  <c r="F44" i="1"/>
  <c r="D45" i="1" s="1"/>
  <c r="F45" i="1" s="1"/>
  <c r="F43" i="1"/>
  <c r="F40" i="1"/>
  <c r="B131" i="1"/>
  <c r="A131" i="1"/>
  <c r="F33" i="1"/>
  <c r="F34" i="1"/>
  <c r="F32" i="1"/>
  <c r="B130" i="1"/>
  <c r="A130" i="1"/>
  <c r="F28" i="1"/>
  <c r="F29" i="1"/>
  <c r="F22" i="1"/>
  <c r="F21" i="1"/>
  <c r="B129" i="1"/>
  <c r="A129" i="1"/>
  <c r="F13" i="1"/>
  <c r="F15" i="1"/>
  <c r="F12" i="1"/>
  <c r="B128" i="1"/>
  <c r="A128" i="1"/>
  <c r="F121" i="1" l="1"/>
  <c r="D30" i="1"/>
  <c r="F30" i="1" s="1"/>
  <c r="F120" i="1"/>
  <c r="F83" i="1"/>
  <c r="F131" i="1" s="1"/>
  <c r="F111" i="1"/>
  <c r="F132" i="1" s="1"/>
  <c r="F23" i="1"/>
  <c r="F129" i="1" s="1"/>
  <c r="F35" i="1"/>
  <c r="F130" i="1" s="1"/>
  <c r="F16" i="1"/>
  <c r="F128" i="1" s="1"/>
  <c r="F135" i="1" l="1"/>
  <c r="F137" i="1" l="1"/>
  <c r="F139" i="1" s="1"/>
  <c r="F122" i="1" l="1"/>
  <c r="F124" i="1" s="1"/>
</calcChain>
</file>

<file path=xl/sharedStrings.xml><?xml version="1.0" encoding="utf-8"?>
<sst xmlns="http://schemas.openxmlformats.org/spreadsheetml/2006/main" count="222" uniqueCount="128">
  <si>
    <t>Item</t>
  </si>
  <si>
    <t>Description</t>
  </si>
  <si>
    <t>Unit</t>
  </si>
  <si>
    <t>Quantity</t>
  </si>
  <si>
    <t>Rate</t>
  </si>
  <si>
    <t>Total  (R)</t>
  </si>
  <si>
    <t>DETAILED ASSESSMENT PHASE</t>
  </si>
  <si>
    <t>Detailed assessment phase:</t>
  </si>
  <si>
    <t>(a) Road Condition Report</t>
  </si>
  <si>
    <t>(b) Travel and subsistence cost</t>
  </si>
  <si>
    <t>(c) Toll fees</t>
  </si>
  <si>
    <t>Lump Sum</t>
  </si>
  <si>
    <t>Prime Cost</t>
  </si>
  <si>
    <t>Occupational Health and Safety requirements</t>
  </si>
  <si>
    <t>TOTAL  CARRIED  FORWARD  TO  SUMMARY</t>
  </si>
  <si>
    <t>TENDER DOCUMENTATION</t>
  </si>
  <si>
    <t>Tender Documentation:</t>
  </si>
  <si>
    <t>Number</t>
  </si>
  <si>
    <t>SITE INSPECTION AND TENDER PERIOD</t>
  </si>
  <si>
    <t>Site inspection and Tender period</t>
  </si>
  <si>
    <t>%</t>
  </si>
  <si>
    <t>Tender Evaluation Report</t>
  </si>
  <si>
    <t>Preparation of Works contract documents</t>
  </si>
  <si>
    <t>Engineer and Head Office</t>
  </si>
  <si>
    <t>Month</t>
  </si>
  <si>
    <t xml:space="preserve">      (ii) External audits</t>
  </si>
  <si>
    <t>Prime cost</t>
  </si>
  <si>
    <t xml:space="preserve">      (iii) Handling costs i.r.o. sub-item 35.01(c)(ii)</t>
  </si>
  <si>
    <t>Establishment of Supervisory team on site</t>
  </si>
  <si>
    <t>Provision of Supervisory Staff and Equipment</t>
  </si>
  <si>
    <t>Prov. Sum</t>
  </si>
  <si>
    <t>Transport for site personnel and additional duties</t>
  </si>
  <si>
    <t>Assistance at Clarification Meeting, Tender Period and Tender Evaluation of sub-contract packages</t>
  </si>
  <si>
    <t>ADDITIONAL DUTIES</t>
  </si>
  <si>
    <t>Additional duties by Service Provider</t>
  </si>
  <si>
    <t>Hour</t>
  </si>
  <si>
    <t>Additional duties by Employer</t>
  </si>
  <si>
    <t>-</t>
  </si>
  <si>
    <t>Rate only</t>
  </si>
  <si>
    <t>Disbursements</t>
  </si>
  <si>
    <t>Additional duties by sub-service provider</t>
  </si>
  <si>
    <t>Project Liaison Committee (PLC)</t>
  </si>
  <si>
    <t>Lump sum</t>
  </si>
  <si>
    <t>OFF-SITE MATERIALS TESTING</t>
  </si>
  <si>
    <t>Off-site materials testing</t>
  </si>
  <si>
    <t>(a)   Service Providers’ Cost</t>
  </si>
  <si>
    <t>(c)   Handling cost i.r.o. item 34.01(b)</t>
  </si>
  <si>
    <t>(a)   Compilation of Tender Evaluation and Report</t>
  </si>
  <si>
    <t>(b)   Disbursements</t>
  </si>
  <si>
    <t>(b)   Head Office overhead costs</t>
  </si>
  <si>
    <t>(c)   Occupational Health and Safety obligations:</t>
  </si>
  <si>
    <t>(a)   Relocation cost of individual site personnel</t>
  </si>
  <si>
    <t>(b)   Handling cost i.r.o. sub-item 35.02(a)</t>
  </si>
  <si>
    <t>(a)   Site Supervision Staff</t>
  </si>
  <si>
    <t>(b)   Mark-up i.r.o. sub-item 35.03(a)</t>
  </si>
  <si>
    <t>(d)   Handling cost i.r.o. sub-item 35.03(c)</t>
  </si>
  <si>
    <t>(e)   Accommodation</t>
  </si>
  <si>
    <t>(f)    Mark-up i.r.o. sub-item 35.03(e)</t>
  </si>
  <si>
    <t>(g)   Provision and monthly cost of office equipment</t>
  </si>
  <si>
    <t>(h)   Trainee</t>
  </si>
  <si>
    <t>(i)    Handling cost i.r.o. sub-item 35.03(h)</t>
  </si>
  <si>
    <t>(a)   Travelling to perform duties</t>
  </si>
  <si>
    <t>(b)   Handling cost i.r.o. item 35.04(a)</t>
  </si>
  <si>
    <t>(c)   Toll fees</t>
  </si>
  <si>
    <t>(a)   Service Provider’s cost</t>
  </si>
  <si>
    <t>(b)   Tender Evaluation</t>
  </si>
  <si>
    <t>(c)   Evaluation Report</t>
  </si>
  <si>
    <t>(a)   Personnel – Category A</t>
  </si>
  <si>
    <t>(b)   Personnel – Category B</t>
  </si>
  <si>
    <t>(c)   Personnel – Category C</t>
  </si>
  <si>
    <t>(d)   Personnel – Category D</t>
  </si>
  <si>
    <t>(a)   Disbursements</t>
  </si>
  <si>
    <t>(b)   Handling cost i.r.o. item 36.03(a)</t>
  </si>
  <si>
    <t>(a)   Additional duties</t>
  </si>
  <si>
    <t>(b)   Handling cost i.r.o. item 36.04(a)</t>
  </si>
  <si>
    <t>(a)   Establishment of PLC</t>
  </si>
  <si>
    <t>(b)   Liaison/meetings with the PLC during Design and Construction Phase</t>
  </si>
  <si>
    <t>(c)   PLC stipend</t>
  </si>
  <si>
    <t>(d)   Handling cost i.r.o. item 36.06(c)</t>
  </si>
  <si>
    <t>(a)   Off-site testing by an external SANAS accredited laboratory</t>
  </si>
  <si>
    <t>(b)   Handling cost i.r.o. item 37.01(a)</t>
  </si>
  <si>
    <t>ADMINISTRATION &amp; MONITORING OF WORKS CONTRACT</t>
  </si>
  <si>
    <t>(a)   Cost to fulfil the duties of Engineer</t>
  </si>
  <si>
    <t>(c)   Establishment of office equipment</t>
  </si>
  <si>
    <t>C2.3</t>
  </si>
  <si>
    <t>SUMMARY OF PRICING SCHEDULE</t>
  </si>
  <si>
    <t>C2.2</t>
  </si>
  <si>
    <t>PRICING SCHEDULE  (Incorporating SBD3)</t>
  </si>
  <si>
    <t>SUB-TOTAL</t>
  </si>
  <si>
    <t>VAT (15%)</t>
  </si>
  <si>
    <t>TENDER SUM CARRIED FORWARD TO FORM OF OFFER (C1.1.1)</t>
  </si>
  <si>
    <t>CONTRACT:</t>
  </si>
  <si>
    <t>(e)  Training of PLC members</t>
  </si>
  <si>
    <t>(f)   Handling cost i.r.o. item 36.06(e)</t>
  </si>
  <si>
    <t>(a)   Preparation of Tender Documents</t>
  </si>
  <si>
    <r>
      <t>(d)</t>
    </r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Arial"/>
        <family val="2"/>
      </rPr>
      <t>Training of Assistant Contract Engineer:</t>
    </r>
  </si>
  <si>
    <t xml:space="preserve">    (iii) Disbursements</t>
  </si>
  <si>
    <t xml:space="preserve">     (i)  Continuous compliance and monthly internal audits</t>
  </si>
  <si>
    <t xml:space="preserve"> Reporting of structures safety inspections</t>
  </si>
  <si>
    <t>(a)   Market Analysis</t>
  </si>
  <si>
    <t>(b)   Establishment and maintenance of Targeted Enterprise database</t>
  </si>
  <si>
    <t>(c)   Establishment and maintenance of a Targeted Labour database</t>
  </si>
  <si>
    <t>(c)   Project Liaison Officer</t>
  </si>
  <si>
    <t>Payment and Monthly reporting costs</t>
  </si>
  <si>
    <t>Market Analysis and Databases</t>
  </si>
  <si>
    <t xml:space="preserve">     (i)  Training by Contract Engineer</t>
  </si>
  <si>
    <t xml:space="preserve">    (ii) Remuneration of Assistant Contract Engineer</t>
  </si>
  <si>
    <t>SOUTH AFRICAN NATIONAL ROADS AGENCY SOC LTD</t>
  </si>
  <si>
    <t>Routine Maintenance and Slope Management System</t>
  </si>
  <si>
    <t>(a) Incident response</t>
  </si>
  <si>
    <t xml:space="preserve">     (i) Level 1 incident</t>
  </si>
  <si>
    <t xml:space="preserve">     (ii) Level 2 incident</t>
  </si>
  <si>
    <t xml:space="preserve">     (iii) Level 3 incident</t>
  </si>
  <si>
    <t xml:space="preserve">     (iv) Level 4 incident</t>
  </si>
  <si>
    <t>(b) Post-rain or seismic event inspection</t>
  </si>
  <si>
    <t>(c) Routine Maintenance Inspections</t>
  </si>
  <si>
    <t>(d) Continuous monitoring</t>
  </si>
  <si>
    <t>(e) Reporting and record keeping costs</t>
  </si>
  <si>
    <r>
      <rPr>
        <b/>
        <sz val="10"/>
        <rFont val="Arial"/>
        <family val="2"/>
      </rPr>
      <t>Note to tenderer:</t>
    </r>
    <r>
      <rPr>
        <sz val="10"/>
        <rFont val="Arial"/>
        <family val="2"/>
      </rPr>
      <t xml:space="preserve">
The tenderer will be declared non-responsive if:
   *   A signed Form of Offer is submitted with an incomplete Pricing Schedule.
   *   A signed Form of Offer is submitted without a Pricing Schedule, but only the Summary of Pricing Schedule submitted.</t>
    </r>
  </si>
  <si>
    <t>(b)   Provision of pre-recorded video of the scope of the works</t>
  </si>
  <si>
    <t>(b)   Tender Documents on flash drive</t>
  </si>
  <si>
    <t>Prime Cost (PC) and Provisional Sum (PS) sub-total</t>
  </si>
  <si>
    <t>Handling Costs &amp; Mark-Up Costs on Prime Cost (PC) and Provisional Sum (PS) sub-total</t>
  </si>
  <si>
    <t>Prime Cost (PC) and Provisional Sum (PS) sub-total including Handling &amp; Mark-Up Costs</t>
  </si>
  <si>
    <t>CONTRACT PRICE</t>
  </si>
  <si>
    <r>
      <rPr>
        <b/>
        <sz val="11"/>
        <color theme="1"/>
        <rFont val="Calibri"/>
        <family val="2"/>
        <scheme val="minor"/>
      </rPr>
      <t>Contract Price</t>
    </r>
    <r>
      <rPr>
        <sz val="11"/>
        <color theme="1"/>
        <rFont val="Calibri"/>
        <family val="2"/>
        <scheme val="minor"/>
      </rPr>
      <t xml:space="preserve"> (excl provisional &amp; prime cost sums and the respective tendered mark-up (if any)) but including provision for site supervision staff (payment item 35.03 (a) and (b)) to be performed by this Targeted Enterprise
* Value used to calculate the subcontacting % on the </t>
    </r>
    <r>
      <rPr>
        <b/>
        <sz val="11"/>
        <color theme="1"/>
        <rFont val="Calibri"/>
        <family val="2"/>
        <scheme val="minor"/>
      </rPr>
      <t>B7 Returnable Form</t>
    </r>
  </si>
  <si>
    <t>FOR CONSULTING ENGINEERING SERVICES FOR THE ROUTINE ROAD MAINTENANCE OF NATIONAL ROUTE R49 SECTION 1 AND R49 SECTION 2.</t>
  </si>
  <si>
    <t>R.049-012-2023/1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</si>
</sst>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&quot;#,##0.0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center" vertical="center" wrapText="1"/>
    </xf>
    <xf numFmtId="165" fontId="5" fillId="0" borderId="22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vertical="center" wrapText="1"/>
    </xf>
    <xf numFmtId="165" fontId="5" fillId="0" borderId="20" xfId="0" applyNumberFormat="1" applyFont="1" applyBorder="1" applyAlignment="1">
      <alignment vertical="center" wrapText="1"/>
    </xf>
    <xf numFmtId="165" fontId="5" fillId="0" borderId="20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14" xfId="0" applyNumberFormat="1" applyFont="1" applyBorder="1" applyAlignment="1">
      <alignment horizontal="right" vertical="center" wrapText="1"/>
    </xf>
    <xf numFmtId="165" fontId="2" fillId="0" borderId="22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165" fontId="5" fillId="0" borderId="13" xfId="0" applyNumberFormat="1" applyFont="1" applyBorder="1" applyAlignment="1">
      <alignment horizontal="right" vertical="center" wrapText="1"/>
    </xf>
    <xf numFmtId="165" fontId="5" fillId="0" borderId="18" xfId="0" applyNumberFormat="1" applyFont="1" applyBorder="1" applyAlignment="1">
      <alignment horizontal="right" vertical="center" wrapText="1"/>
    </xf>
    <xf numFmtId="165" fontId="5" fillId="0" borderId="12" xfId="0" applyNumberFormat="1" applyFont="1" applyBorder="1" applyAlignment="1">
      <alignment horizontal="right" vertical="center" wrapText="1"/>
    </xf>
    <xf numFmtId="165" fontId="5" fillId="0" borderId="15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/>
    </xf>
    <xf numFmtId="165" fontId="5" fillId="0" borderId="13" xfId="0" applyNumberFormat="1" applyFont="1" applyBorder="1" applyAlignment="1" applyProtection="1">
      <alignment horizontal="center" vertical="center" wrapText="1"/>
    </xf>
    <xf numFmtId="165" fontId="5" fillId="0" borderId="12" xfId="0" applyNumberFormat="1" applyFont="1" applyBorder="1" applyAlignment="1">
      <alignment vertical="center" wrapText="1"/>
    </xf>
    <xf numFmtId="165" fontId="5" fillId="0" borderId="15" xfId="0" applyNumberFormat="1" applyFont="1" applyBorder="1" applyAlignment="1">
      <alignment vertical="center" wrapText="1"/>
    </xf>
    <xf numFmtId="0" fontId="5" fillId="0" borderId="14" xfId="0" applyFont="1" applyBorder="1" applyAlignment="1" applyProtection="1">
      <alignment horizontal="center" vertical="center" wrapText="1"/>
    </xf>
    <xf numFmtId="165" fontId="5" fillId="0" borderId="13" xfId="0" applyNumberFormat="1" applyFont="1" applyBorder="1" applyAlignment="1" applyProtection="1">
      <alignment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center" vertical="center" wrapText="1"/>
    </xf>
    <xf numFmtId="165" fontId="5" fillId="0" borderId="22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vertical="center" wrapText="1"/>
    </xf>
    <xf numFmtId="0" fontId="4" fillId="0" borderId="0" xfId="0" applyFont="1"/>
    <xf numFmtId="0" fontId="2" fillId="0" borderId="28" xfId="0" applyFont="1" applyBorder="1" applyAlignment="1">
      <alignment horizontal="center" vertical="center"/>
    </xf>
    <xf numFmtId="165" fontId="2" fillId="0" borderId="28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20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16" xfId="1" applyNumberFormat="1" applyFont="1" applyFill="1" applyBorder="1" applyAlignment="1" applyProtection="1">
      <alignment horizontal="center" vertical="center" wrapText="1"/>
      <protection locked="0"/>
    </xf>
    <xf numFmtId="166" fontId="5" fillId="3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12" xfId="0" applyNumberFormat="1" applyFont="1" applyFill="1" applyBorder="1" applyAlignment="1" applyProtection="1">
      <alignment horizontal="center" vertical="center" wrapText="1"/>
    </xf>
    <xf numFmtId="165" fontId="5" fillId="4" borderId="13" xfId="0" applyNumberFormat="1" applyFont="1" applyFill="1" applyBorder="1" applyAlignment="1" applyProtection="1">
      <alignment horizontal="center" vertical="center" wrapText="1"/>
    </xf>
    <xf numFmtId="165" fontId="5" fillId="4" borderId="20" xfId="0" applyNumberFormat="1" applyFont="1" applyFill="1" applyBorder="1" applyAlignment="1" applyProtection="1">
      <alignment horizontal="center" vertical="center" wrapText="1"/>
    </xf>
    <xf numFmtId="165" fontId="5" fillId="4" borderId="2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/>
    </xf>
    <xf numFmtId="165" fontId="5" fillId="4" borderId="6" xfId="0" applyNumberFormat="1" applyFont="1" applyFill="1" applyBorder="1" applyAlignment="1" applyProtection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6" fontId="5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justify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13" xfId="2" applyFont="1" applyBorder="1" applyAlignment="1">
      <alignment horizontal="justify" vertical="center" wrapText="1"/>
    </xf>
    <xf numFmtId="0" fontId="5" fillId="0" borderId="14" xfId="2" applyFont="1" applyBorder="1" applyAlignment="1">
      <alignment horizontal="center" vertical="center" wrapText="1"/>
    </xf>
    <xf numFmtId="165" fontId="5" fillId="3" borderId="13" xfId="2" applyNumberFormat="1" applyFont="1" applyFill="1" applyBorder="1" applyAlignment="1" applyProtection="1">
      <alignment horizontal="center" vertical="center" wrapText="1"/>
      <protection locked="0"/>
    </xf>
    <xf numFmtId="165" fontId="5" fillId="0" borderId="13" xfId="2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2" xfId="0" applyFont="1" applyBorder="1" applyAlignment="1">
      <alignment horizontal="justify" vertical="center" wrapText="1"/>
    </xf>
    <xf numFmtId="0" fontId="4" fillId="0" borderId="9" xfId="2" applyFont="1" applyBorder="1" applyAlignment="1">
      <alignment horizontal="justify" vertical="center" wrapText="1"/>
    </xf>
    <xf numFmtId="0" fontId="4" fillId="0" borderId="26" xfId="2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165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justify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2" xfId="2" applyFont="1" applyBorder="1" applyAlignment="1">
      <alignment horizontal="justify" vertical="center" wrapText="1"/>
    </xf>
    <xf numFmtId="0" fontId="5" fillId="0" borderId="33" xfId="2" applyFont="1" applyBorder="1" applyAlignment="1">
      <alignment horizontal="justify" vertical="center" wrapText="1"/>
    </xf>
    <xf numFmtId="165" fontId="5" fillId="0" borderId="18" xfId="0" applyNumberFormat="1" applyFont="1" applyBorder="1" applyAlignment="1">
      <alignment vertical="center" wrapText="1"/>
    </xf>
    <xf numFmtId="0" fontId="5" fillId="0" borderId="32" xfId="0" applyFont="1" applyBorder="1" applyAlignment="1">
      <alignment horizontal="justify" vertical="center" wrapText="1"/>
    </xf>
    <xf numFmtId="0" fontId="4" fillId="0" borderId="34" xfId="2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3" xfId="2" applyFont="1" applyBorder="1" applyAlignment="1">
      <alignment horizontal="justify" vertical="center" wrapText="1"/>
    </xf>
    <xf numFmtId="0" fontId="4" fillId="0" borderId="24" xfId="2" applyFont="1" applyBorder="1" applyAlignment="1">
      <alignment horizontal="justify" vertical="center" wrapText="1"/>
    </xf>
    <xf numFmtId="0" fontId="5" fillId="0" borderId="24" xfId="2" applyFont="1" applyBorder="1" applyAlignment="1">
      <alignment horizontal="center" vertical="center" wrapText="1"/>
    </xf>
    <xf numFmtId="165" fontId="5" fillId="3" borderId="24" xfId="2" applyNumberFormat="1" applyFont="1" applyFill="1" applyBorder="1" applyAlignment="1" applyProtection="1">
      <alignment horizontal="center" vertical="center" wrapText="1"/>
      <protection locked="0"/>
    </xf>
    <xf numFmtId="165" fontId="5" fillId="0" borderId="23" xfId="2" applyNumberFormat="1" applyFont="1" applyBorder="1" applyAlignment="1">
      <alignment vertical="center" wrapText="1"/>
    </xf>
    <xf numFmtId="0" fontId="4" fillId="0" borderId="35" xfId="0" applyFont="1" applyBorder="1" applyAlignment="1">
      <alignment horizontal="justify" vertical="center" wrapText="1"/>
    </xf>
    <xf numFmtId="0" fontId="4" fillId="0" borderId="36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0" fontId="0" fillId="0" borderId="37" xfId="0" applyBorder="1"/>
    <xf numFmtId="164" fontId="0" fillId="0" borderId="0" xfId="0" applyNumberFormat="1"/>
    <xf numFmtId="0" fontId="11" fillId="0" borderId="0" xfId="0" applyFont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37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8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3">
    <cellStyle name="Normal" xfId="0" builtinId="0"/>
    <cellStyle name="Normal 68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9"/>
  <sheetViews>
    <sheetView tabSelected="1" zoomScaleNormal="100" workbookViewId="0">
      <selection activeCell="I9" sqref="I9"/>
    </sheetView>
  </sheetViews>
  <sheetFormatPr defaultColWidth="9.109375" defaultRowHeight="13.2" x14ac:dyDescent="0.3"/>
  <cols>
    <col min="1" max="1" width="10.5546875" style="31" customWidth="1"/>
    <col min="2" max="2" width="45.5546875" style="31" customWidth="1"/>
    <col min="3" max="3" width="11.6640625" style="31" customWidth="1"/>
    <col min="4" max="4" width="13.6640625" style="32" customWidth="1"/>
    <col min="5" max="5" width="13.109375" style="32" customWidth="1"/>
    <col min="6" max="6" width="15.33203125" style="32" customWidth="1"/>
    <col min="7" max="16384" width="9.109375" style="31"/>
  </cols>
  <sheetData>
    <row r="1" spans="1:6" ht="13.8" x14ac:dyDescent="0.3">
      <c r="A1" s="149" t="s">
        <v>107</v>
      </c>
      <c r="B1" s="149"/>
      <c r="C1" s="149"/>
    </row>
    <row r="2" spans="1:6" ht="13.8" x14ac:dyDescent="0.3">
      <c r="A2" s="89"/>
      <c r="B2" s="89"/>
      <c r="C2" s="89"/>
    </row>
    <row r="3" spans="1:6" ht="34.5" customHeight="1" x14ac:dyDescent="0.3">
      <c r="A3" s="150" t="s">
        <v>91</v>
      </c>
      <c r="B3" s="150"/>
      <c r="C3" s="151" t="s">
        <v>127</v>
      </c>
      <c r="D3" s="151"/>
      <c r="E3" s="151"/>
    </row>
    <row r="4" spans="1:6" ht="31.8" customHeight="1" x14ac:dyDescent="0.3">
      <c r="A4" s="152" t="s">
        <v>126</v>
      </c>
      <c r="B4" s="152"/>
      <c r="C4" s="152"/>
      <c r="D4" s="152"/>
      <c r="E4" s="152"/>
      <c r="F4" s="152"/>
    </row>
    <row r="5" spans="1:6" ht="54.75" customHeight="1" x14ac:dyDescent="0.3">
      <c r="A5" s="153" t="s">
        <v>118</v>
      </c>
      <c r="B5" s="153"/>
      <c r="C5" s="153"/>
      <c r="D5" s="153"/>
      <c r="E5" s="153"/>
      <c r="F5" s="153"/>
    </row>
    <row r="7" spans="1:6" x14ac:dyDescent="0.25">
      <c r="A7" s="66" t="s">
        <v>86</v>
      </c>
      <c r="B7" s="66" t="s">
        <v>87</v>
      </c>
    </row>
    <row r="8" spans="1:6" ht="13.8" thickBot="1" x14ac:dyDescent="0.35"/>
    <row r="9" spans="1:6" ht="13.8" thickBot="1" x14ac:dyDescent="0.35">
      <c r="A9" s="1" t="s">
        <v>0</v>
      </c>
      <c r="B9" s="2" t="s">
        <v>1</v>
      </c>
      <c r="C9" s="3" t="s">
        <v>2</v>
      </c>
      <c r="D9" s="3" t="s">
        <v>3</v>
      </c>
      <c r="E9" s="12" t="s">
        <v>4</v>
      </c>
      <c r="F9" s="21" t="s">
        <v>5</v>
      </c>
    </row>
    <row r="10" spans="1:6" ht="13.8" thickBot="1" x14ac:dyDescent="0.35">
      <c r="A10" s="4">
        <v>3200</v>
      </c>
      <c r="B10" s="5" t="s">
        <v>6</v>
      </c>
      <c r="C10" s="6"/>
      <c r="D10" s="6"/>
      <c r="E10" s="6"/>
      <c r="F10" s="6"/>
    </row>
    <row r="11" spans="1:6" x14ac:dyDescent="0.3">
      <c r="A11" s="7">
        <v>32.01</v>
      </c>
      <c r="B11" s="8" t="s">
        <v>7</v>
      </c>
      <c r="C11" s="9"/>
      <c r="D11" s="9"/>
      <c r="E11" s="9"/>
      <c r="F11" s="9"/>
    </row>
    <row r="12" spans="1:6" x14ac:dyDescent="0.3">
      <c r="A12" s="136"/>
      <c r="B12" s="18" t="s">
        <v>8</v>
      </c>
      <c r="C12" s="19" t="s">
        <v>11</v>
      </c>
      <c r="D12" s="20">
        <v>1</v>
      </c>
      <c r="E12" s="75"/>
      <c r="F12" s="43">
        <f>E12*D12</f>
        <v>0</v>
      </c>
    </row>
    <row r="13" spans="1:6" x14ac:dyDescent="0.3">
      <c r="A13" s="141"/>
      <c r="B13" s="18" t="s">
        <v>9</v>
      </c>
      <c r="C13" s="19" t="s">
        <v>11</v>
      </c>
      <c r="D13" s="20">
        <v>1</v>
      </c>
      <c r="E13" s="75"/>
      <c r="F13" s="43">
        <f t="shared" ref="F13:F15" si="0">E13*D13</f>
        <v>0</v>
      </c>
    </row>
    <row r="14" spans="1:6" x14ac:dyDescent="0.3">
      <c r="A14" s="141"/>
      <c r="B14" s="22" t="s">
        <v>10</v>
      </c>
      <c r="C14" s="23" t="s">
        <v>12</v>
      </c>
      <c r="D14" s="13">
        <v>1</v>
      </c>
      <c r="E14" s="85">
        <v>2000</v>
      </c>
      <c r="F14" s="45">
        <f>E14</f>
        <v>2000</v>
      </c>
    </row>
    <row r="15" spans="1:6" ht="13.8" thickBot="1" x14ac:dyDescent="0.35">
      <c r="A15" s="25">
        <v>32.020000000000003</v>
      </c>
      <c r="B15" s="26" t="s">
        <v>13</v>
      </c>
      <c r="C15" s="27" t="s">
        <v>11</v>
      </c>
      <c r="D15" s="27">
        <v>1</v>
      </c>
      <c r="E15" s="76"/>
      <c r="F15" s="46">
        <f t="shared" si="0"/>
        <v>0</v>
      </c>
    </row>
    <row r="16" spans="1:6" ht="13.8" thickBot="1" x14ac:dyDescent="0.35">
      <c r="A16" s="4"/>
      <c r="B16" s="103" t="s">
        <v>14</v>
      </c>
      <c r="C16" s="104"/>
      <c r="D16" s="104"/>
      <c r="E16" s="104"/>
      <c r="F16" s="39">
        <f>SUM(F12:F15)</f>
        <v>2000</v>
      </c>
    </row>
    <row r="17" spans="1:6" ht="13.8" thickBot="1" x14ac:dyDescent="0.35"/>
    <row r="18" spans="1:6" ht="13.8" thickBot="1" x14ac:dyDescent="0.35">
      <c r="A18" s="1" t="s">
        <v>0</v>
      </c>
      <c r="B18" s="2" t="s">
        <v>1</v>
      </c>
      <c r="C18" s="3" t="s">
        <v>2</v>
      </c>
      <c r="D18" s="3" t="s">
        <v>3</v>
      </c>
      <c r="E18" s="12" t="s">
        <v>4</v>
      </c>
      <c r="F18" s="21" t="s">
        <v>5</v>
      </c>
    </row>
    <row r="19" spans="1:6" ht="13.8" thickBot="1" x14ac:dyDescent="0.35">
      <c r="A19" s="4">
        <v>3300</v>
      </c>
      <c r="B19" s="5" t="s">
        <v>15</v>
      </c>
      <c r="C19" s="6"/>
      <c r="D19" s="6"/>
      <c r="E19" s="6"/>
      <c r="F19" s="6"/>
    </row>
    <row r="20" spans="1:6" x14ac:dyDescent="0.3">
      <c r="A20" s="7">
        <v>33.01</v>
      </c>
      <c r="B20" s="8" t="s">
        <v>16</v>
      </c>
      <c r="C20" s="9"/>
      <c r="D20" s="9"/>
      <c r="E20" s="9"/>
      <c r="F20" s="42"/>
    </row>
    <row r="21" spans="1:6" x14ac:dyDescent="0.3">
      <c r="A21" s="136"/>
      <c r="B21" s="18" t="s">
        <v>94</v>
      </c>
      <c r="C21" s="19" t="s">
        <v>11</v>
      </c>
      <c r="D21" s="19">
        <v>1</v>
      </c>
      <c r="E21" s="75"/>
      <c r="F21" s="43">
        <f>E21*D21</f>
        <v>0</v>
      </c>
    </row>
    <row r="22" spans="1:6" ht="13.8" thickBot="1" x14ac:dyDescent="0.35">
      <c r="A22" s="137"/>
      <c r="B22" s="28" t="s">
        <v>120</v>
      </c>
      <c r="C22" s="29" t="s">
        <v>17</v>
      </c>
      <c r="D22" s="29">
        <v>1</v>
      </c>
      <c r="E22" s="77"/>
      <c r="F22" s="44">
        <f>E22*D22</f>
        <v>0</v>
      </c>
    </row>
    <row r="23" spans="1:6" ht="13.8" thickBot="1" x14ac:dyDescent="0.35">
      <c r="A23" s="4"/>
      <c r="B23" s="103" t="s">
        <v>14</v>
      </c>
      <c r="C23" s="104"/>
      <c r="D23" s="104"/>
      <c r="E23" s="104"/>
      <c r="F23" s="39">
        <f>SUM(F20:F22)</f>
        <v>0</v>
      </c>
    </row>
    <row r="24" spans="1:6" ht="13.8" thickBot="1" x14ac:dyDescent="0.35"/>
    <row r="25" spans="1:6" ht="13.8" thickBot="1" x14ac:dyDescent="0.35">
      <c r="A25" s="1" t="s">
        <v>0</v>
      </c>
      <c r="B25" s="2" t="s">
        <v>1</v>
      </c>
      <c r="C25" s="3" t="s">
        <v>2</v>
      </c>
      <c r="D25" s="3" t="s">
        <v>3</v>
      </c>
      <c r="E25" s="12" t="s">
        <v>4</v>
      </c>
      <c r="F25" s="21" t="s">
        <v>5</v>
      </c>
    </row>
    <row r="26" spans="1:6" ht="13.8" thickBot="1" x14ac:dyDescent="0.35">
      <c r="A26" s="4">
        <v>3400</v>
      </c>
      <c r="B26" s="5" t="s">
        <v>18</v>
      </c>
      <c r="C26" s="6"/>
      <c r="D26" s="6"/>
      <c r="E26" s="6"/>
      <c r="F26" s="6"/>
    </row>
    <row r="27" spans="1:6" x14ac:dyDescent="0.3">
      <c r="A27" s="7">
        <v>34.01</v>
      </c>
      <c r="B27" s="8" t="s">
        <v>19</v>
      </c>
      <c r="C27" s="9"/>
      <c r="D27" s="9"/>
      <c r="E27" s="9"/>
      <c r="F27" s="9"/>
    </row>
    <row r="28" spans="1:6" x14ac:dyDescent="0.3">
      <c r="A28" s="136"/>
      <c r="B28" s="18" t="s">
        <v>45</v>
      </c>
      <c r="C28" s="19" t="s">
        <v>11</v>
      </c>
      <c r="D28" s="19">
        <v>1</v>
      </c>
      <c r="E28" s="75"/>
      <c r="F28" s="40">
        <f>E28</f>
        <v>0</v>
      </c>
    </row>
    <row r="29" spans="1:6" ht="26.4" x14ac:dyDescent="0.3">
      <c r="A29" s="141"/>
      <c r="B29" s="18" t="s">
        <v>119</v>
      </c>
      <c r="C29" s="19" t="s">
        <v>12</v>
      </c>
      <c r="D29" s="19">
        <v>1</v>
      </c>
      <c r="E29" s="86">
        <v>20000</v>
      </c>
      <c r="F29" s="40">
        <f>E29</f>
        <v>20000</v>
      </c>
    </row>
    <row r="30" spans="1:6" x14ac:dyDescent="0.3">
      <c r="A30" s="142"/>
      <c r="B30" s="33" t="s">
        <v>46</v>
      </c>
      <c r="C30" s="34" t="s">
        <v>20</v>
      </c>
      <c r="D30" s="35">
        <f>F29</f>
        <v>20000</v>
      </c>
      <c r="E30" s="78"/>
      <c r="F30" s="41">
        <f>E30*D30</f>
        <v>0</v>
      </c>
    </row>
    <row r="31" spans="1:6" x14ac:dyDescent="0.3">
      <c r="A31" s="7">
        <v>34.020000000000003</v>
      </c>
      <c r="B31" s="8" t="s">
        <v>21</v>
      </c>
      <c r="C31" s="9"/>
      <c r="D31" s="9"/>
      <c r="E31" s="9"/>
      <c r="F31" s="9"/>
    </row>
    <row r="32" spans="1:6" x14ac:dyDescent="0.3">
      <c r="A32" s="136"/>
      <c r="B32" s="18" t="s">
        <v>47</v>
      </c>
      <c r="C32" s="19" t="s">
        <v>11</v>
      </c>
      <c r="D32" s="19">
        <v>1</v>
      </c>
      <c r="E32" s="75"/>
      <c r="F32" s="36">
        <f>E32*D32</f>
        <v>0</v>
      </c>
    </row>
    <row r="33" spans="1:6" x14ac:dyDescent="0.3">
      <c r="A33" s="141"/>
      <c r="B33" s="33" t="s">
        <v>48</v>
      </c>
      <c r="C33" s="34" t="s">
        <v>11</v>
      </c>
      <c r="D33" s="19">
        <v>1</v>
      </c>
      <c r="E33" s="79"/>
      <c r="F33" s="49">
        <f t="shared" ref="F33:F34" si="1">E33*D33</f>
        <v>0</v>
      </c>
    </row>
    <row r="34" spans="1:6" ht="13.8" thickBot="1" x14ac:dyDescent="0.35">
      <c r="A34" s="25">
        <v>34.03</v>
      </c>
      <c r="B34" s="26" t="s">
        <v>22</v>
      </c>
      <c r="C34" s="27" t="s">
        <v>11</v>
      </c>
      <c r="D34" s="27">
        <v>1</v>
      </c>
      <c r="E34" s="76"/>
      <c r="F34" s="50">
        <f t="shared" si="1"/>
        <v>0</v>
      </c>
    </row>
    <row r="35" spans="1:6" ht="13.8" thickBot="1" x14ac:dyDescent="0.35">
      <c r="A35" s="4"/>
      <c r="B35" s="103" t="s">
        <v>14</v>
      </c>
      <c r="C35" s="104"/>
      <c r="D35" s="104"/>
      <c r="E35" s="104"/>
      <c r="F35" s="39">
        <f>SUM(F27:F34)</f>
        <v>20000</v>
      </c>
    </row>
    <row r="36" spans="1:6" ht="13.8" thickBot="1" x14ac:dyDescent="0.35"/>
    <row r="37" spans="1:6" ht="13.8" thickBot="1" x14ac:dyDescent="0.35">
      <c r="A37" s="1" t="s">
        <v>0</v>
      </c>
      <c r="B37" s="2" t="s">
        <v>1</v>
      </c>
      <c r="C37" s="3" t="s">
        <v>2</v>
      </c>
      <c r="D37" s="3" t="s">
        <v>3</v>
      </c>
      <c r="E37" s="12" t="s">
        <v>4</v>
      </c>
      <c r="F37" s="21" t="s">
        <v>5</v>
      </c>
    </row>
    <row r="38" spans="1:6" ht="27" thickBot="1" x14ac:dyDescent="0.35">
      <c r="A38" s="98">
        <v>3500</v>
      </c>
      <c r="B38" s="5" t="s">
        <v>81</v>
      </c>
      <c r="C38" s="6"/>
      <c r="D38" s="6"/>
      <c r="E38" s="6"/>
      <c r="F38" s="6"/>
    </row>
    <row r="39" spans="1:6" x14ac:dyDescent="0.3">
      <c r="A39" s="7">
        <v>35.01</v>
      </c>
      <c r="B39" s="8" t="s">
        <v>23</v>
      </c>
      <c r="C39" s="9"/>
      <c r="D39" s="9"/>
      <c r="E39" s="9"/>
      <c r="F39" s="9"/>
    </row>
    <row r="40" spans="1:6" x14ac:dyDescent="0.3">
      <c r="A40" s="136"/>
      <c r="B40" s="18" t="s">
        <v>82</v>
      </c>
      <c r="C40" s="19" t="s">
        <v>24</v>
      </c>
      <c r="D40" s="19">
        <v>36</v>
      </c>
      <c r="E40" s="75"/>
      <c r="F40" s="36">
        <f>E40*D40</f>
        <v>0</v>
      </c>
    </row>
    <row r="41" spans="1:6" x14ac:dyDescent="0.3">
      <c r="A41" s="141"/>
      <c r="B41" s="18" t="s">
        <v>49</v>
      </c>
      <c r="C41" s="19" t="s">
        <v>24</v>
      </c>
      <c r="D41" s="19">
        <v>36</v>
      </c>
      <c r="E41" s="75"/>
      <c r="F41" s="36">
        <f>E41*D41</f>
        <v>0</v>
      </c>
    </row>
    <row r="42" spans="1:6" x14ac:dyDescent="0.3">
      <c r="A42" s="141"/>
      <c r="B42" s="18" t="s">
        <v>50</v>
      </c>
      <c r="C42" s="51"/>
      <c r="D42" s="51"/>
      <c r="E42" s="48"/>
      <c r="F42" s="52"/>
    </row>
    <row r="43" spans="1:6" ht="26.4" x14ac:dyDescent="0.3">
      <c r="A43" s="94"/>
      <c r="B43" s="18" t="s">
        <v>97</v>
      </c>
      <c r="C43" s="20" t="s">
        <v>24</v>
      </c>
      <c r="D43" s="20">
        <v>36</v>
      </c>
      <c r="E43" s="75"/>
      <c r="F43" s="36">
        <f>E43*D43</f>
        <v>0</v>
      </c>
    </row>
    <row r="44" spans="1:6" x14ac:dyDescent="0.3">
      <c r="A44" s="94"/>
      <c r="B44" s="18" t="s">
        <v>25</v>
      </c>
      <c r="C44" s="19" t="s">
        <v>26</v>
      </c>
      <c r="D44" s="19">
        <v>1</v>
      </c>
      <c r="E44" s="86">
        <v>100000</v>
      </c>
      <c r="F44" s="36">
        <f>E44</f>
        <v>100000</v>
      </c>
    </row>
    <row r="45" spans="1:6" x14ac:dyDescent="0.3">
      <c r="A45" s="10"/>
      <c r="B45" s="22" t="s">
        <v>27</v>
      </c>
      <c r="C45" s="20" t="s">
        <v>20</v>
      </c>
      <c r="D45" s="128">
        <f>F44</f>
        <v>100000</v>
      </c>
      <c r="E45" s="93"/>
      <c r="F45" s="40">
        <f>E45*D45</f>
        <v>0</v>
      </c>
    </row>
    <row r="46" spans="1:6" x14ac:dyDescent="0.3">
      <c r="A46" s="94"/>
      <c r="B46" s="18" t="s">
        <v>95</v>
      </c>
      <c r="C46" s="11"/>
      <c r="D46" s="95"/>
      <c r="E46" s="95"/>
      <c r="F46" s="96"/>
    </row>
    <row r="47" spans="1:6" x14ac:dyDescent="0.3">
      <c r="A47" s="94"/>
      <c r="B47" s="18" t="s">
        <v>105</v>
      </c>
      <c r="C47" s="19" t="s">
        <v>30</v>
      </c>
      <c r="D47" s="19">
        <v>1</v>
      </c>
      <c r="E47" s="86">
        <v>100000</v>
      </c>
      <c r="F47" s="36">
        <f>E47</f>
        <v>100000</v>
      </c>
    </row>
    <row r="48" spans="1:6" x14ac:dyDescent="0.3">
      <c r="A48" s="94"/>
      <c r="B48" s="18" t="s">
        <v>106</v>
      </c>
      <c r="C48" s="19" t="s">
        <v>30</v>
      </c>
      <c r="D48" s="19">
        <v>1</v>
      </c>
      <c r="E48" s="86">
        <v>540000</v>
      </c>
      <c r="F48" s="36">
        <f>E48</f>
        <v>540000</v>
      </c>
    </row>
    <row r="49" spans="1:6" x14ac:dyDescent="0.3">
      <c r="A49" s="94"/>
      <c r="B49" s="110" t="s">
        <v>96</v>
      </c>
      <c r="C49" s="23" t="s">
        <v>26</v>
      </c>
      <c r="D49" s="23">
        <v>1</v>
      </c>
      <c r="E49" s="85">
        <v>150000</v>
      </c>
      <c r="F49" s="49">
        <f>E49</f>
        <v>150000</v>
      </c>
    </row>
    <row r="50" spans="1:6" x14ac:dyDescent="0.3">
      <c r="A50" s="125">
        <v>35.020000000000003</v>
      </c>
      <c r="B50" s="126" t="s">
        <v>28</v>
      </c>
      <c r="C50" s="127"/>
      <c r="D50" s="127"/>
      <c r="E50" s="127"/>
      <c r="F50" s="127"/>
    </row>
    <row r="51" spans="1:6" x14ac:dyDescent="0.3">
      <c r="A51" s="136"/>
      <c r="B51" s="18" t="s">
        <v>51</v>
      </c>
      <c r="C51" s="23" t="s">
        <v>12</v>
      </c>
      <c r="D51" s="19">
        <v>1</v>
      </c>
      <c r="E51" s="86">
        <v>50000</v>
      </c>
      <c r="F51" s="36">
        <f>E51</f>
        <v>50000</v>
      </c>
    </row>
    <row r="52" spans="1:6" x14ac:dyDescent="0.3">
      <c r="A52" s="141"/>
      <c r="B52" s="18" t="s">
        <v>52</v>
      </c>
      <c r="C52" s="23" t="s">
        <v>20</v>
      </c>
      <c r="D52" s="53">
        <f>F51</f>
        <v>50000</v>
      </c>
      <c r="E52" s="80"/>
      <c r="F52" s="54">
        <f>E52*D52</f>
        <v>0</v>
      </c>
    </row>
    <row r="53" spans="1:6" x14ac:dyDescent="0.3">
      <c r="A53" s="142"/>
      <c r="B53" s="33" t="s">
        <v>83</v>
      </c>
      <c r="C53" s="34" t="s">
        <v>11</v>
      </c>
      <c r="D53" s="34">
        <v>1</v>
      </c>
      <c r="E53" s="79"/>
      <c r="F53" s="37">
        <f t="shared" ref="F53" si="2">E53*D53</f>
        <v>0</v>
      </c>
    </row>
    <row r="54" spans="1:6" x14ac:dyDescent="0.3">
      <c r="A54" s="56">
        <v>35.03</v>
      </c>
      <c r="B54" s="57" t="s">
        <v>29</v>
      </c>
      <c r="C54" s="58"/>
      <c r="D54" s="58"/>
      <c r="E54" s="58"/>
      <c r="F54" s="58"/>
    </row>
    <row r="55" spans="1:6" x14ac:dyDescent="0.3">
      <c r="A55" s="141"/>
      <c r="B55" s="18" t="s">
        <v>53</v>
      </c>
      <c r="C55" s="19" t="s">
        <v>30</v>
      </c>
      <c r="D55" s="19">
        <v>1</v>
      </c>
      <c r="E55" s="86">
        <v>5000000</v>
      </c>
      <c r="F55" s="36">
        <f>E55</f>
        <v>5000000</v>
      </c>
    </row>
    <row r="56" spans="1:6" x14ac:dyDescent="0.3">
      <c r="A56" s="141"/>
      <c r="B56" s="18" t="s">
        <v>54</v>
      </c>
      <c r="C56" s="19" t="s">
        <v>20</v>
      </c>
      <c r="D56" s="53">
        <f>F55</f>
        <v>5000000</v>
      </c>
      <c r="E56" s="80"/>
      <c r="F56" s="54">
        <f>E56*D56</f>
        <v>0</v>
      </c>
    </row>
    <row r="57" spans="1:6" x14ac:dyDescent="0.3">
      <c r="A57" s="141"/>
      <c r="B57" s="18" t="s">
        <v>102</v>
      </c>
      <c r="C57" s="19" t="s">
        <v>30</v>
      </c>
      <c r="D57" s="19">
        <v>1</v>
      </c>
      <c r="E57" s="86">
        <v>500000</v>
      </c>
      <c r="F57" s="36">
        <f>E57</f>
        <v>500000</v>
      </c>
    </row>
    <row r="58" spans="1:6" x14ac:dyDescent="0.3">
      <c r="A58" s="141"/>
      <c r="B58" s="18" t="s">
        <v>55</v>
      </c>
      <c r="C58" s="19" t="s">
        <v>20</v>
      </c>
      <c r="D58" s="53">
        <f>F57</f>
        <v>500000</v>
      </c>
      <c r="E58" s="80"/>
      <c r="F58" s="54">
        <f>E58*D58</f>
        <v>0</v>
      </c>
    </row>
    <row r="59" spans="1:6" x14ac:dyDescent="0.3">
      <c r="A59" s="141"/>
      <c r="B59" s="18" t="s">
        <v>56</v>
      </c>
      <c r="C59" s="19" t="s">
        <v>30</v>
      </c>
      <c r="D59" s="19">
        <v>1</v>
      </c>
      <c r="E59" s="86">
        <v>2500000</v>
      </c>
      <c r="F59" s="36">
        <f>E59</f>
        <v>2500000</v>
      </c>
    </row>
    <row r="60" spans="1:6" x14ac:dyDescent="0.3">
      <c r="A60" s="141"/>
      <c r="B60" s="18" t="s">
        <v>57</v>
      </c>
      <c r="C60" s="19" t="s">
        <v>20</v>
      </c>
      <c r="D60" s="53">
        <f>F59</f>
        <v>2500000</v>
      </c>
      <c r="E60" s="80"/>
      <c r="F60" s="54">
        <f>E60*D60</f>
        <v>0</v>
      </c>
    </row>
    <row r="61" spans="1:6" x14ac:dyDescent="0.3">
      <c r="A61" s="141"/>
      <c r="B61" s="18" t="s">
        <v>58</v>
      </c>
      <c r="C61" s="19" t="s">
        <v>24</v>
      </c>
      <c r="D61" s="19">
        <v>36</v>
      </c>
      <c r="E61" s="75"/>
      <c r="F61" s="36">
        <f>E61*D61</f>
        <v>0</v>
      </c>
    </row>
    <row r="62" spans="1:6" x14ac:dyDescent="0.3">
      <c r="A62" s="141"/>
      <c r="B62" s="18" t="s">
        <v>59</v>
      </c>
      <c r="C62" s="19" t="s">
        <v>30</v>
      </c>
      <c r="D62" s="19">
        <v>1</v>
      </c>
      <c r="E62" s="86">
        <v>230000</v>
      </c>
      <c r="F62" s="36">
        <f>E62</f>
        <v>230000</v>
      </c>
    </row>
    <row r="63" spans="1:6" x14ac:dyDescent="0.3">
      <c r="A63" s="142"/>
      <c r="B63" s="33" t="s">
        <v>60</v>
      </c>
      <c r="C63" s="34" t="s">
        <v>20</v>
      </c>
      <c r="D63" s="38">
        <f>F62</f>
        <v>230000</v>
      </c>
      <c r="E63" s="81"/>
      <c r="F63" s="59">
        <f>E63*D63</f>
        <v>0</v>
      </c>
    </row>
    <row r="64" spans="1:6" x14ac:dyDescent="0.3">
      <c r="A64" s="97">
        <v>35.04</v>
      </c>
      <c r="B64" s="57" t="s">
        <v>31</v>
      </c>
      <c r="C64" s="58"/>
      <c r="D64" s="58"/>
      <c r="E64" s="58"/>
      <c r="F64" s="58"/>
    </row>
    <row r="65" spans="1:6" x14ac:dyDescent="0.3">
      <c r="A65" s="134"/>
      <c r="B65" s="18" t="s">
        <v>61</v>
      </c>
      <c r="C65" s="19" t="s">
        <v>30</v>
      </c>
      <c r="D65" s="19">
        <v>1</v>
      </c>
      <c r="E65" s="86">
        <v>3000000</v>
      </c>
      <c r="F65" s="36">
        <f>E65</f>
        <v>3000000</v>
      </c>
    </row>
    <row r="66" spans="1:6" x14ac:dyDescent="0.3">
      <c r="A66" s="134"/>
      <c r="B66" s="18" t="s">
        <v>62</v>
      </c>
      <c r="C66" s="19" t="s">
        <v>20</v>
      </c>
      <c r="D66" s="53">
        <f>F65</f>
        <v>3000000</v>
      </c>
      <c r="E66" s="80"/>
      <c r="F66" s="54">
        <f>E66*D66</f>
        <v>0</v>
      </c>
    </row>
    <row r="67" spans="1:6" x14ac:dyDescent="0.3">
      <c r="A67" s="135"/>
      <c r="B67" s="33" t="s">
        <v>63</v>
      </c>
      <c r="C67" s="34" t="s">
        <v>12</v>
      </c>
      <c r="D67" s="60">
        <v>1</v>
      </c>
      <c r="E67" s="87">
        <v>2000</v>
      </c>
      <c r="F67" s="37">
        <f>E67</f>
        <v>2000</v>
      </c>
    </row>
    <row r="68" spans="1:6" ht="26.4" x14ac:dyDescent="0.3">
      <c r="A68" s="139">
        <v>35.049999999999997</v>
      </c>
      <c r="B68" s="16" t="s">
        <v>32</v>
      </c>
      <c r="C68" s="11"/>
      <c r="D68" s="11"/>
      <c r="E68" s="11"/>
      <c r="F68" s="11"/>
    </row>
    <row r="69" spans="1:6" x14ac:dyDescent="0.3">
      <c r="A69" s="139"/>
      <c r="B69" s="18" t="s">
        <v>64</v>
      </c>
      <c r="C69" s="19" t="s">
        <v>17</v>
      </c>
      <c r="D69" s="19">
        <v>5</v>
      </c>
      <c r="E69" s="82"/>
      <c r="F69" s="36">
        <f>E69*D69</f>
        <v>0</v>
      </c>
    </row>
    <row r="70" spans="1:6" x14ac:dyDescent="0.3">
      <c r="A70" s="139"/>
      <c r="B70" s="18" t="s">
        <v>65</v>
      </c>
      <c r="C70" s="19" t="s">
        <v>17</v>
      </c>
      <c r="D70" s="19">
        <v>15</v>
      </c>
      <c r="E70" s="82"/>
      <c r="F70" s="36">
        <f>E70*D70</f>
        <v>0</v>
      </c>
    </row>
    <row r="71" spans="1:6" x14ac:dyDescent="0.3">
      <c r="A71" s="139"/>
      <c r="B71" s="107" t="s">
        <v>66</v>
      </c>
      <c r="C71" s="23" t="s">
        <v>17</v>
      </c>
      <c r="D71" s="23">
        <v>15</v>
      </c>
      <c r="E71" s="111"/>
      <c r="F71" s="49">
        <f>E71*D71</f>
        <v>0</v>
      </c>
    </row>
    <row r="72" spans="1:6" x14ac:dyDescent="0.3">
      <c r="A72" s="120">
        <v>35.06</v>
      </c>
      <c r="B72" s="121" t="s">
        <v>98</v>
      </c>
      <c r="C72" s="122" t="s">
        <v>17</v>
      </c>
      <c r="D72" s="122">
        <v>3</v>
      </c>
      <c r="E72" s="123"/>
      <c r="F72" s="124">
        <f t="shared" ref="F72" si="3">E72*D72</f>
        <v>0</v>
      </c>
    </row>
    <row r="73" spans="1:6" ht="26.4" x14ac:dyDescent="0.3">
      <c r="A73" s="146">
        <v>35.07</v>
      </c>
      <c r="B73" s="118" t="s">
        <v>108</v>
      </c>
      <c r="C73" s="119"/>
      <c r="D73" s="9"/>
      <c r="E73" s="11"/>
      <c r="F73" s="11"/>
    </row>
    <row r="74" spans="1:6" ht="15" customHeight="1" x14ac:dyDescent="0.3">
      <c r="A74" s="146"/>
      <c r="B74" s="112" t="s">
        <v>109</v>
      </c>
      <c r="C74" s="113"/>
      <c r="D74" s="113"/>
      <c r="E74" s="48"/>
      <c r="F74" s="52"/>
    </row>
    <row r="75" spans="1:6" ht="15" customHeight="1" x14ac:dyDescent="0.3">
      <c r="A75" s="146"/>
      <c r="B75" s="18" t="s">
        <v>110</v>
      </c>
      <c r="C75" s="19" t="s">
        <v>17</v>
      </c>
      <c r="D75" s="19">
        <v>7</v>
      </c>
      <c r="E75" s="82"/>
      <c r="F75" s="36">
        <f t="shared" ref="F75:F82" si="4">E75*D75</f>
        <v>0</v>
      </c>
    </row>
    <row r="76" spans="1:6" ht="15" customHeight="1" x14ac:dyDescent="0.3">
      <c r="A76" s="146"/>
      <c r="B76" s="18" t="s">
        <v>111</v>
      </c>
      <c r="C76" s="19" t="s">
        <v>17</v>
      </c>
      <c r="D76" s="19">
        <v>7</v>
      </c>
      <c r="E76" s="82"/>
      <c r="F76" s="36">
        <f t="shared" si="4"/>
        <v>0</v>
      </c>
    </row>
    <row r="77" spans="1:6" ht="15" customHeight="1" x14ac:dyDescent="0.3">
      <c r="A77" s="146"/>
      <c r="B77" s="107" t="s">
        <v>112</v>
      </c>
      <c r="C77" s="23" t="s">
        <v>17</v>
      </c>
      <c r="D77" s="23">
        <v>4</v>
      </c>
      <c r="E77" s="82"/>
      <c r="F77" s="36">
        <f t="shared" si="4"/>
        <v>0</v>
      </c>
    </row>
    <row r="78" spans="1:6" ht="15" customHeight="1" x14ac:dyDescent="0.3">
      <c r="A78" s="146"/>
      <c r="B78" s="114" t="s">
        <v>113</v>
      </c>
      <c r="C78" s="20" t="s">
        <v>17</v>
      </c>
      <c r="D78" s="19">
        <v>4</v>
      </c>
      <c r="E78" s="82"/>
      <c r="F78" s="36">
        <f t="shared" si="4"/>
        <v>0</v>
      </c>
    </row>
    <row r="79" spans="1:6" ht="15" customHeight="1" x14ac:dyDescent="0.3">
      <c r="A79" s="146"/>
      <c r="B79" s="114" t="s">
        <v>114</v>
      </c>
      <c r="C79" s="20" t="s">
        <v>17</v>
      </c>
      <c r="D79" s="19">
        <v>6</v>
      </c>
      <c r="E79" s="82"/>
      <c r="F79" s="36">
        <f t="shared" si="4"/>
        <v>0</v>
      </c>
    </row>
    <row r="80" spans="1:6" ht="15.75" customHeight="1" x14ac:dyDescent="0.3">
      <c r="A80" s="146"/>
      <c r="B80" s="114" t="s">
        <v>115</v>
      </c>
      <c r="C80" s="20" t="s">
        <v>17</v>
      </c>
      <c r="D80" s="19">
        <v>6</v>
      </c>
      <c r="E80" s="82"/>
      <c r="F80" s="36">
        <f t="shared" si="4"/>
        <v>0</v>
      </c>
    </row>
    <row r="81" spans="1:6" ht="15.75" customHeight="1" x14ac:dyDescent="0.3">
      <c r="A81" s="146"/>
      <c r="B81" s="117" t="s">
        <v>116</v>
      </c>
      <c r="C81" s="20" t="s">
        <v>17</v>
      </c>
      <c r="D81" s="19">
        <v>8</v>
      </c>
      <c r="E81" s="82"/>
      <c r="F81" s="36">
        <f t="shared" si="4"/>
        <v>0</v>
      </c>
    </row>
    <row r="82" spans="1:6" ht="15.75" customHeight="1" thickBot="1" x14ac:dyDescent="0.35">
      <c r="A82" s="147"/>
      <c r="B82" s="115" t="s">
        <v>117</v>
      </c>
      <c r="C82" s="30" t="s">
        <v>24</v>
      </c>
      <c r="D82" s="29">
        <v>10</v>
      </c>
      <c r="E82" s="77"/>
      <c r="F82" s="116">
        <f t="shared" si="4"/>
        <v>0</v>
      </c>
    </row>
    <row r="83" spans="1:6" ht="13.8" thickBot="1" x14ac:dyDescent="0.35">
      <c r="A83" s="4"/>
      <c r="B83" s="103" t="s">
        <v>14</v>
      </c>
      <c r="C83" s="104"/>
      <c r="D83" s="104"/>
      <c r="E83" s="104"/>
      <c r="F83" s="39">
        <f>SUM(F40:F82)</f>
        <v>12172000</v>
      </c>
    </row>
    <row r="84" spans="1:6" ht="13.8" thickBot="1" x14ac:dyDescent="0.35"/>
    <row r="85" spans="1:6" ht="13.8" thickBot="1" x14ac:dyDescent="0.35">
      <c r="A85" s="1" t="s">
        <v>0</v>
      </c>
      <c r="B85" s="2" t="s">
        <v>1</v>
      </c>
      <c r="C85" s="3" t="s">
        <v>2</v>
      </c>
      <c r="D85" s="3" t="s">
        <v>3</v>
      </c>
      <c r="E85" s="12" t="s">
        <v>4</v>
      </c>
      <c r="F85" s="21" t="s">
        <v>5</v>
      </c>
    </row>
    <row r="86" spans="1:6" ht="13.8" thickBot="1" x14ac:dyDescent="0.35">
      <c r="A86" s="4">
        <v>3600</v>
      </c>
      <c r="B86" s="5" t="s">
        <v>33</v>
      </c>
      <c r="C86" s="6"/>
      <c r="D86" s="6"/>
      <c r="E86" s="6"/>
      <c r="F86" s="6"/>
    </row>
    <row r="87" spans="1:6" x14ac:dyDescent="0.3">
      <c r="A87" s="7">
        <v>36.01</v>
      </c>
      <c r="B87" s="8" t="s">
        <v>34</v>
      </c>
      <c r="C87" s="9"/>
      <c r="D87" s="9"/>
      <c r="E87" s="9"/>
      <c r="F87" s="9"/>
    </row>
    <row r="88" spans="1:6" x14ac:dyDescent="0.3">
      <c r="A88" s="136"/>
      <c r="B88" s="18" t="s">
        <v>67</v>
      </c>
      <c r="C88" s="19" t="s">
        <v>35</v>
      </c>
      <c r="D88" s="19">
        <v>50</v>
      </c>
      <c r="E88" s="75"/>
      <c r="F88" s="36">
        <f>E88*D88</f>
        <v>0</v>
      </c>
    </row>
    <row r="89" spans="1:6" x14ac:dyDescent="0.3">
      <c r="A89" s="141"/>
      <c r="B89" s="18" t="s">
        <v>68</v>
      </c>
      <c r="C89" s="19" t="s">
        <v>35</v>
      </c>
      <c r="D89" s="19">
        <v>300</v>
      </c>
      <c r="E89" s="75"/>
      <c r="F89" s="36">
        <f>E89*D89</f>
        <v>0</v>
      </c>
    </row>
    <row r="90" spans="1:6" x14ac:dyDescent="0.3">
      <c r="A90" s="141"/>
      <c r="B90" s="18" t="s">
        <v>69</v>
      </c>
      <c r="C90" s="19" t="s">
        <v>35</v>
      </c>
      <c r="D90" s="19">
        <v>500</v>
      </c>
      <c r="E90" s="75"/>
      <c r="F90" s="36">
        <f>E90*D90</f>
        <v>0</v>
      </c>
    </row>
    <row r="91" spans="1:6" x14ac:dyDescent="0.3">
      <c r="A91" s="141"/>
      <c r="B91" s="22" t="s">
        <v>70</v>
      </c>
      <c r="C91" s="23" t="s">
        <v>35</v>
      </c>
      <c r="D91" s="23">
        <v>500</v>
      </c>
      <c r="E91" s="83"/>
      <c r="F91" s="36">
        <f>E91*D91</f>
        <v>0</v>
      </c>
    </row>
    <row r="92" spans="1:6" x14ac:dyDescent="0.3">
      <c r="A92" s="61">
        <v>36.020000000000003</v>
      </c>
      <c r="B92" s="62" t="s">
        <v>36</v>
      </c>
      <c r="C92" s="55" t="s">
        <v>35</v>
      </c>
      <c r="D92" s="55" t="s">
        <v>37</v>
      </c>
      <c r="E92" s="88">
        <v>-1500</v>
      </c>
      <c r="F92" s="55" t="s">
        <v>38</v>
      </c>
    </row>
    <row r="93" spans="1:6" x14ac:dyDescent="0.3">
      <c r="A93" s="15">
        <v>36.03</v>
      </c>
      <c r="B93" s="16" t="s">
        <v>39</v>
      </c>
      <c r="C93" s="11"/>
      <c r="D93" s="11"/>
      <c r="E93" s="17"/>
      <c r="F93" s="11"/>
    </row>
    <row r="94" spans="1:6" x14ac:dyDescent="0.3">
      <c r="A94" s="141"/>
      <c r="B94" s="18" t="s">
        <v>71</v>
      </c>
      <c r="C94" s="19" t="s">
        <v>26</v>
      </c>
      <c r="D94" s="19">
        <v>1</v>
      </c>
      <c r="E94" s="86">
        <v>100000</v>
      </c>
      <c r="F94" s="36">
        <f>E94</f>
        <v>100000</v>
      </c>
    </row>
    <row r="95" spans="1:6" x14ac:dyDescent="0.3">
      <c r="A95" s="141"/>
      <c r="B95" s="22" t="s">
        <v>72</v>
      </c>
      <c r="C95" s="23" t="s">
        <v>20</v>
      </c>
      <c r="D95" s="24">
        <f>F94</f>
        <v>100000</v>
      </c>
      <c r="E95" s="80"/>
      <c r="F95" s="54">
        <f>E95*D95</f>
        <v>0</v>
      </c>
    </row>
    <row r="96" spans="1:6" x14ac:dyDescent="0.3">
      <c r="A96" s="56">
        <v>36.04</v>
      </c>
      <c r="B96" s="57" t="s">
        <v>40</v>
      </c>
      <c r="C96" s="58"/>
      <c r="D96" s="58"/>
      <c r="E96" s="63"/>
      <c r="F96" s="58"/>
    </row>
    <row r="97" spans="1:6" x14ac:dyDescent="0.3">
      <c r="A97" s="141"/>
      <c r="B97" s="18" t="s">
        <v>73</v>
      </c>
      <c r="C97" s="19" t="s">
        <v>26</v>
      </c>
      <c r="D97" s="19">
        <v>1</v>
      </c>
      <c r="E97" s="86">
        <v>500000</v>
      </c>
      <c r="F97" s="36">
        <f>E97</f>
        <v>500000</v>
      </c>
    </row>
    <row r="98" spans="1:6" x14ac:dyDescent="0.3">
      <c r="A98" s="142"/>
      <c r="B98" s="33" t="s">
        <v>74</v>
      </c>
      <c r="C98" s="34" t="s">
        <v>20</v>
      </c>
      <c r="D98" s="24">
        <f>F97</f>
        <v>500000</v>
      </c>
      <c r="E98" s="80"/>
      <c r="F98" s="54">
        <f>E98*D98</f>
        <v>0</v>
      </c>
    </row>
    <row r="99" spans="1:6" x14ac:dyDescent="0.3">
      <c r="A99" s="15">
        <v>36.049999999999997</v>
      </c>
      <c r="B99" s="108" t="s">
        <v>103</v>
      </c>
      <c r="C99" s="11" t="s">
        <v>24</v>
      </c>
      <c r="D99" s="64">
        <v>40</v>
      </c>
      <c r="E99" s="84"/>
      <c r="F99" s="65">
        <f>E99*D99</f>
        <v>0</v>
      </c>
    </row>
    <row r="100" spans="1:6" x14ac:dyDescent="0.3">
      <c r="A100" s="143">
        <v>36.06</v>
      </c>
      <c r="B100" s="57" t="s">
        <v>41</v>
      </c>
      <c r="C100" s="58"/>
      <c r="D100" s="58"/>
      <c r="E100" s="63"/>
      <c r="F100" s="58"/>
    </row>
    <row r="101" spans="1:6" x14ac:dyDescent="0.3">
      <c r="A101" s="144"/>
      <c r="B101" s="18" t="s">
        <v>75</v>
      </c>
      <c r="C101" s="19" t="s">
        <v>42</v>
      </c>
      <c r="D101" s="19">
        <v>1</v>
      </c>
      <c r="E101" s="75"/>
      <c r="F101" s="36">
        <f>E101*D101</f>
        <v>0</v>
      </c>
    </row>
    <row r="102" spans="1:6" ht="26.4" x14ac:dyDescent="0.3">
      <c r="A102" s="144"/>
      <c r="B102" s="18" t="s">
        <v>76</v>
      </c>
      <c r="C102" s="19" t="s">
        <v>30</v>
      </c>
      <c r="D102" s="19">
        <v>1</v>
      </c>
      <c r="E102" s="86">
        <f>100000</f>
        <v>100000</v>
      </c>
      <c r="F102" s="36">
        <f>E102</f>
        <v>100000</v>
      </c>
    </row>
    <row r="103" spans="1:6" x14ac:dyDescent="0.3">
      <c r="A103" s="144"/>
      <c r="B103" s="18" t="s">
        <v>77</v>
      </c>
      <c r="C103" s="19" t="s">
        <v>30</v>
      </c>
      <c r="D103" s="19">
        <v>1</v>
      </c>
      <c r="E103" s="86">
        <v>250000</v>
      </c>
      <c r="F103" s="36">
        <f>E103</f>
        <v>250000</v>
      </c>
    </row>
    <row r="104" spans="1:6" x14ac:dyDescent="0.3">
      <c r="A104" s="144"/>
      <c r="B104" s="18" t="s">
        <v>78</v>
      </c>
      <c r="C104" s="19" t="s">
        <v>20</v>
      </c>
      <c r="D104" s="92">
        <f>F103</f>
        <v>250000</v>
      </c>
      <c r="E104" s="93"/>
      <c r="F104" s="40">
        <f>E104*D104</f>
        <v>0</v>
      </c>
    </row>
    <row r="105" spans="1:6" x14ac:dyDescent="0.3">
      <c r="A105" s="144"/>
      <c r="B105" s="14" t="s">
        <v>92</v>
      </c>
      <c r="C105" s="9" t="s">
        <v>30</v>
      </c>
      <c r="D105" s="9">
        <v>1</v>
      </c>
      <c r="E105" s="90">
        <v>400000</v>
      </c>
      <c r="F105" s="91">
        <f>E105</f>
        <v>400000</v>
      </c>
    </row>
    <row r="106" spans="1:6" x14ac:dyDescent="0.3">
      <c r="A106" s="145"/>
      <c r="B106" s="33" t="s">
        <v>93</v>
      </c>
      <c r="C106" s="34" t="s">
        <v>20</v>
      </c>
      <c r="D106" s="38">
        <f>F105</f>
        <v>400000</v>
      </c>
      <c r="E106" s="81"/>
      <c r="F106" s="59">
        <f>E106*D106</f>
        <v>0</v>
      </c>
    </row>
    <row r="107" spans="1:6" x14ac:dyDescent="0.3">
      <c r="A107" s="138">
        <v>36.07</v>
      </c>
      <c r="B107" s="109" t="s">
        <v>104</v>
      </c>
      <c r="C107" s="58"/>
      <c r="D107" s="58"/>
      <c r="E107" s="63"/>
      <c r="F107" s="58"/>
    </row>
    <row r="108" spans="1:6" x14ac:dyDescent="0.3">
      <c r="A108" s="139"/>
      <c r="B108" s="99" t="s">
        <v>99</v>
      </c>
      <c r="C108" s="100" t="s">
        <v>42</v>
      </c>
      <c r="D108" s="100">
        <v>1</v>
      </c>
      <c r="E108" s="101"/>
      <c r="F108" s="102">
        <f>E108*D108</f>
        <v>0</v>
      </c>
    </row>
    <row r="109" spans="1:6" ht="26.4" x14ac:dyDescent="0.3">
      <c r="A109" s="139"/>
      <c r="B109" s="18" t="s">
        <v>100</v>
      </c>
      <c r="C109" s="19" t="s">
        <v>24</v>
      </c>
      <c r="D109" s="19">
        <v>40</v>
      </c>
      <c r="E109" s="75"/>
      <c r="F109" s="36">
        <f>E109*D109</f>
        <v>0</v>
      </c>
    </row>
    <row r="110" spans="1:6" ht="27" thickBot="1" x14ac:dyDescent="0.35">
      <c r="A110" s="140"/>
      <c r="B110" s="28" t="s">
        <v>101</v>
      </c>
      <c r="C110" s="29" t="s">
        <v>24</v>
      </c>
      <c r="D110" s="30">
        <v>40</v>
      </c>
      <c r="E110" s="77"/>
      <c r="F110" s="36">
        <f>E110*D110</f>
        <v>0</v>
      </c>
    </row>
    <row r="111" spans="1:6" ht="13.8" thickBot="1" x14ac:dyDescent="0.35">
      <c r="A111" s="4"/>
      <c r="B111" s="105" t="s">
        <v>14</v>
      </c>
      <c r="C111" s="106"/>
      <c r="D111" s="106"/>
      <c r="E111" s="106"/>
      <c r="F111" s="39">
        <f>SUM(F87:F110)</f>
        <v>1350000</v>
      </c>
    </row>
    <row r="112" spans="1:6" ht="13.8" thickBot="1" x14ac:dyDescent="0.35"/>
    <row r="113" spans="1:6" ht="13.8" thickBot="1" x14ac:dyDescent="0.35">
      <c r="A113" s="1" t="s">
        <v>0</v>
      </c>
      <c r="B113" s="2" t="s">
        <v>1</v>
      </c>
      <c r="C113" s="3" t="s">
        <v>2</v>
      </c>
      <c r="D113" s="3" t="s">
        <v>3</v>
      </c>
      <c r="E113" s="12" t="s">
        <v>4</v>
      </c>
      <c r="F113" s="21" t="s">
        <v>5</v>
      </c>
    </row>
    <row r="114" spans="1:6" ht="13.8" thickBot="1" x14ac:dyDescent="0.35">
      <c r="A114" s="4">
        <v>3700</v>
      </c>
      <c r="B114" s="5" t="s">
        <v>43</v>
      </c>
      <c r="C114" s="6"/>
      <c r="D114" s="6"/>
      <c r="E114" s="6"/>
      <c r="F114" s="6"/>
    </row>
    <row r="115" spans="1:6" x14ac:dyDescent="0.3">
      <c r="A115" s="7">
        <v>37.01</v>
      </c>
      <c r="B115" s="8" t="s">
        <v>44</v>
      </c>
      <c r="C115" s="9"/>
      <c r="D115" s="9"/>
      <c r="E115" s="9"/>
      <c r="F115" s="9"/>
    </row>
    <row r="116" spans="1:6" ht="26.4" x14ac:dyDescent="0.3">
      <c r="A116" s="136"/>
      <c r="B116" s="18" t="s">
        <v>79</v>
      </c>
      <c r="C116" s="19" t="s">
        <v>26</v>
      </c>
      <c r="D116" s="19">
        <v>1</v>
      </c>
      <c r="E116" s="86">
        <v>150000</v>
      </c>
      <c r="F116" s="36">
        <f>E116</f>
        <v>150000</v>
      </c>
    </row>
    <row r="117" spans="1:6" ht="13.8" thickBot="1" x14ac:dyDescent="0.35">
      <c r="A117" s="137"/>
      <c r="B117" s="28" t="s">
        <v>80</v>
      </c>
      <c r="C117" s="29" t="s">
        <v>20</v>
      </c>
      <c r="D117" s="38">
        <f>F116</f>
        <v>150000</v>
      </c>
      <c r="E117" s="81"/>
      <c r="F117" s="59">
        <f>E117*D117</f>
        <v>0</v>
      </c>
    </row>
    <row r="118" spans="1:6" ht="13.8" thickBot="1" x14ac:dyDescent="0.35">
      <c r="A118" s="4"/>
      <c r="B118" s="103" t="s">
        <v>14</v>
      </c>
      <c r="C118" s="104"/>
      <c r="D118" s="104"/>
      <c r="E118" s="104"/>
      <c r="F118" s="39">
        <f>SUM(F116:F117)</f>
        <v>150000</v>
      </c>
    </row>
    <row r="120" spans="1:6" ht="14.4" x14ac:dyDescent="0.3">
      <c r="A120"/>
      <c r="B120" t="s">
        <v>121</v>
      </c>
      <c r="C120"/>
      <c r="D120"/>
      <c r="E120"/>
      <c r="F120" s="132">
        <f>SUMIFS($F$11:$F$118,$C$11:$C$118,"Prime cost")+SUMIFS($F$11:$F$118,$C$11:$C$118,"prov. sum")</f>
        <v>13694000</v>
      </c>
    </row>
    <row r="121" spans="1:6" ht="14.4" x14ac:dyDescent="0.3">
      <c r="A121"/>
      <c r="B121" t="s">
        <v>122</v>
      </c>
      <c r="C121"/>
      <c r="D121"/>
      <c r="E121"/>
      <c r="F121" s="132">
        <f>SUMIFS($F$11:$F$118,$B$11:$B$118,"*Handling cost*")+SUMIFS($F$11:$F$118,$B$11:$B$118,"*Mark-up*")</f>
        <v>0</v>
      </c>
    </row>
    <row r="122" spans="1:6" ht="15" thickBot="1" x14ac:dyDescent="0.35">
      <c r="A122"/>
      <c r="B122" s="129" t="s">
        <v>123</v>
      </c>
      <c r="C122" s="129"/>
      <c r="D122" s="129"/>
      <c r="E122" s="129"/>
      <c r="F122" s="133">
        <f>SUM(F120:F121)</f>
        <v>13694000</v>
      </c>
    </row>
    <row r="123" spans="1:6" ht="15" thickTop="1" x14ac:dyDescent="0.3">
      <c r="A123"/>
      <c r="B123"/>
      <c r="C123"/>
      <c r="D123"/>
      <c r="E123"/>
      <c r="F123" s="130"/>
    </row>
    <row r="124" spans="1:6" ht="48" customHeight="1" x14ac:dyDescent="0.3">
      <c r="A124" s="131" t="s">
        <v>124</v>
      </c>
      <c r="B124" s="148" t="s">
        <v>125</v>
      </c>
      <c r="C124" s="148"/>
      <c r="D124" s="148"/>
      <c r="E124" s="148"/>
      <c r="F124" s="132">
        <f>F135-F122+F55+F56</f>
        <v>5000000</v>
      </c>
    </row>
    <row r="126" spans="1:6" x14ac:dyDescent="0.25">
      <c r="A126" s="66" t="s">
        <v>84</v>
      </c>
      <c r="B126" s="66" t="s">
        <v>85</v>
      </c>
    </row>
    <row r="128" spans="1:6" ht="24.9" customHeight="1" x14ac:dyDescent="0.3">
      <c r="A128" s="67">
        <f>A10</f>
        <v>3200</v>
      </c>
      <c r="B128" s="69" t="str">
        <f>B10</f>
        <v>DETAILED ASSESSMENT PHASE</v>
      </c>
      <c r="C128" s="70"/>
      <c r="D128" s="71"/>
      <c r="E128" s="72"/>
      <c r="F128" s="68">
        <f>F16</f>
        <v>2000</v>
      </c>
    </row>
    <row r="129" spans="1:6" ht="24.9" customHeight="1" x14ac:dyDescent="0.3">
      <c r="A129" s="67">
        <f>A19</f>
        <v>3300</v>
      </c>
      <c r="B129" s="69" t="str">
        <f>B19</f>
        <v>TENDER DOCUMENTATION</v>
      </c>
      <c r="C129" s="70"/>
      <c r="D129" s="71"/>
      <c r="E129" s="72"/>
      <c r="F129" s="68">
        <f>F23</f>
        <v>0</v>
      </c>
    </row>
    <row r="130" spans="1:6" ht="24.9" customHeight="1" x14ac:dyDescent="0.3">
      <c r="A130" s="67">
        <f>A26</f>
        <v>3400</v>
      </c>
      <c r="B130" s="69" t="str">
        <f>B26</f>
        <v>SITE INSPECTION AND TENDER PERIOD</v>
      </c>
      <c r="C130" s="70"/>
      <c r="D130" s="71"/>
      <c r="E130" s="72"/>
      <c r="F130" s="68">
        <f>F35</f>
        <v>20000</v>
      </c>
    </row>
    <row r="131" spans="1:6" ht="24.9" customHeight="1" x14ac:dyDescent="0.3">
      <c r="A131" s="67">
        <f>A38</f>
        <v>3500</v>
      </c>
      <c r="B131" s="69" t="str">
        <f>B38</f>
        <v>ADMINISTRATION &amp; MONITORING OF WORKS CONTRACT</v>
      </c>
      <c r="C131" s="70"/>
      <c r="D131" s="71"/>
      <c r="E131" s="72"/>
      <c r="F131" s="68">
        <f>F83</f>
        <v>12172000</v>
      </c>
    </row>
    <row r="132" spans="1:6" ht="24.9" customHeight="1" x14ac:dyDescent="0.3">
      <c r="A132" s="67">
        <f>A86</f>
        <v>3600</v>
      </c>
      <c r="B132" s="69" t="str">
        <f>B86</f>
        <v>ADDITIONAL DUTIES</v>
      </c>
      <c r="C132" s="70"/>
      <c r="D132" s="71"/>
      <c r="E132" s="72"/>
      <c r="F132" s="68">
        <f>F111</f>
        <v>1350000</v>
      </c>
    </row>
    <row r="133" spans="1:6" ht="24.9" customHeight="1" x14ac:dyDescent="0.3">
      <c r="A133" s="67">
        <f>A114</f>
        <v>3700</v>
      </c>
      <c r="B133" s="69" t="str">
        <f>B114</f>
        <v>OFF-SITE MATERIALS TESTING</v>
      </c>
      <c r="C133" s="70"/>
      <c r="D133" s="71"/>
      <c r="E133" s="72"/>
      <c r="F133" s="68">
        <f>F118</f>
        <v>150000</v>
      </c>
    </row>
    <row r="135" spans="1:6" x14ac:dyDescent="0.3">
      <c r="B135" s="31" t="s">
        <v>88</v>
      </c>
      <c r="F135" s="47">
        <f>SUM(F128:F134)</f>
        <v>13694000</v>
      </c>
    </row>
    <row r="136" spans="1:6" x14ac:dyDescent="0.3">
      <c r="F136" s="73"/>
    </row>
    <row r="137" spans="1:6" x14ac:dyDescent="0.3">
      <c r="B137" s="31" t="s">
        <v>89</v>
      </c>
      <c r="F137" s="47">
        <f>F135*0.15</f>
        <v>2054100</v>
      </c>
    </row>
    <row r="138" spans="1:6" x14ac:dyDescent="0.3">
      <c r="F138" s="73"/>
    </row>
    <row r="139" spans="1:6" x14ac:dyDescent="0.25">
      <c r="B139" s="66" t="s">
        <v>90</v>
      </c>
      <c r="F139" s="74">
        <f>SUM(F135:F137)</f>
        <v>15748100</v>
      </c>
    </row>
  </sheetData>
  <sheetProtection algorithmName="SHA-512" hashValue="mQgGpKLZQpHkFcgxmveq0OLHrBeOcaLmw+q+RL8Au95x+azLy5x7JfQ+8BkCXuJo++/1WK6cmFktmBgRRIgFsw==" saltValue="f+Ux3hRDyuu74zlC61tjaQ==" spinCount="100000" sheet="1" objects="1" scenarios="1"/>
  <mergeCells count="22">
    <mergeCell ref="B124:E124"/>
    <mergeCell ref="A21:A22"/>
    <mergeCell ref="A12:A14"/>
    <mergeCell ref="A1:C1"/>
    <mergeCell ref="A3:B3"/>
    <mergeCell ref="C3:E3"/>
    <mergeCell ref="A4:F4"/>
    <mergeCell ref="A5:F5"/>
    <mergeCell ref="A51:A53"/>
    <mergeCell ref="A40:A42"/>
    <mergeCell ref="A32:A33"/>
    <mergeCell ref="A28:A30"/>
    <mergeCell ref="A88:A91"/>
    <mergeCell ref="A94:A95"/>
    <mergeCell ref="A68:A71"/>
    <mergeCell ref="A55:A63"/>
    <mergeCell ref="A65:A67"/>
    <mergeCell ref="A116:A117"/>
    <mergeCell ref="A107:A110"/>
    <mergeCell ref="A97:A98"/>
    <mergeCell ref="A100:A106"/>
    <mergeCell ref="A73:A82"/>
  </mergeCells>
  <pageMargins left="0.23622047244094491" right="0.23622047244094491" top="0.74803149606299213" bottom="0.74803149606299213" header="0.31496062992125984" footer="0.31496062992125984"/>
  <pageSetup paperSize="9" scale="93" fitToHeight="0" orientation="portrait" r:id="rId1"/>
  <headerFooter>
    <oddHeader>&amp;L&amp;"Calibri"&amp;10&amp;K000000Sensitivity - General&amp;1#</oddHeader>
  </headerFooter>
  <rowBreaks count="2" manualBreakCount="2">
    <brk id="35" max="16383" man="1"/>
    <brk id="83" max="16383" man="1"/>
  </rowBreaks>
  <ignoredErrors>
    <ignoredError sqref="F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RRM Pricing Schedule</vt:lpstr>
      <vt:lpstr>'RRM Pricing Schedule'!_Toc129491471</vt:lpstr>
      <vt:lpstr>'RRM Pricing Schedule'!_Toc129491882</vt:lpstr>
      <vt:lpstr>'RRM Pricing Schedule'!_Toc396298216</vt:lpstr>
      <vt:lpstr>'RRM Pricing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Vinello-Lippert (WR)</dc:creator>
  <cp:lastModifiedBy>Luyanda Mashaba (NR)</cp:lastModifiedBy>
  <cp:lastPrinted>2020-08-26T14:18:20Z</cp:lastPrinted>
  <dcterms:created xsi:type="dcterms:W3CDTF">2018-10-15T11:31:45Z</dcterms:created>
  <dcterms:modified xsi:type="dcterms:W3CDTF">2022-09-22T06:17:33Z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024da7-7918-49c2-a744-b84d0bf2c679_Enabled">
    <vt:lpwstr>true</vt:lpwstr>
  </property>
  <property fmtid="{D5CDD505-2E9C-101B-9397-08002B2CF9AE}" pid="3" name="MSIP_Label_5a024da7-7918-49c2-a744-b84d0bf2c679_SetDate">
    <vt:lpwstr>2022-07-06T08:07:46Z</vt:lpwstr>
  </property>
  <property fmtid="{D5CDD505-2E9C-101B-9397-08002B2CF9AE}" pid="4" name="MSIP_Label_5a024da7-7918-49c2-a744-b84d0bf2c679_Method">
    <vt:lpwstr>Standard</vt:lpwstr>
  </property>
  <property fmtid="{D5CDD505-2E9C-101B-9397-08002B2CF9AE}" pid="5" name="MSIP_Label_5a024da7-7918-49c2-a744-b84d0bf2c679_Name">
    <vt:lpwstr>General</vt:lpwstr>
  </property>
  <property fmtid="{D5CDD505-2E9C-101B-9397-08002B2CF9AE}" pid="6" name="MSIP_Label_5a024da7-7918-49c2-a744-b84d0bf2c679_SiteId">
    <vt:lpwstr>24236235-bb51-454e-8f47-206699c7e33b</vt:lpwstr>
  </property>
  <property fmtid="{D5CDD505-2E9C-101B-9397-08002B2CF9AE}" pid="7" name="MSIP_Label_5a024da7-7918-49c2-a744-b84d0bf2c679_ActionId">
    <vt:lpwstr>6538f2b2-498e-4c60-a76a-25f8379cb340</vt:lpwstr>
  </property>
  <property fmtid="{D5CDD505-2E9C-101B-9397-08002B2CF9AE}" pid="8" name="MSIP_Label_5a024da7-7918-49c2-a744-b84d0bf2c679_ContentBits">
    <vt:lpwstr>1</vt:lpwstr>
  </property>
</Properties>
</file>