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hambuBB\Documents\0 - SCM Templates\2025\Bishop\Tenders\"/>
    </mc:Choice>
  </mc:AlternateContent>
  <xr:revisionPtr revIDLastSave="0" documentId="8_{69675FCA-4360-4272-9954-38AB2CFB4507}" xr6:coauthVersionLast="47" xr6:coauthVersionMax="47" xr10:uidLastSave="{00000000-0000-0000-0000-000000000000}"/>
  <bookViews>
    <workbookView xWindow="28680" yWindow="-120" windowWidth="29040" windowHeight="15720" xr2:uid="{E16D3917-22E5-455F-8444-3BEDCCD79F26}"/>
  </bookViews>
  <sheets>
    <sheet name="Interlock Pavers &amp; Drainage" sheetId="1" r:id="rId1"/>
    <sheet name="Portal frame Shelter" sheetId="4" r:id="rId2"/>
  </sheets>
  <definedNames>
    <definedName name="_xlnm.Print_Area" localSheetId="0">'Interlock Pavers &amp; Drainage'!$A$1:$AH$192</definedName>
    <definedName name="_xlnm.Print_Area" localSheetId="1">'Portal frame Shelter'!$A$1:$AJ$80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1" i="4" l="1"/>
  <c r="G49" i="4"/>
  <c r="E168" i="1"/>
  <c r="E164" i="1"/>
  <c r="E162" i="1"/>
  <c r="E180" i="1" l="1"/>
  <c r="E176" i="1"/>
  <c r="E174" i="1"/>
  <c r="E66" i="4"/>
  <c r="E63" i="4"/>
  <c r="E64" i="4" s="1"/>
  <c r="E56" i="4"/>
  <c r="G78" i="4" l="1"/>
  <c r="E42" i="4" l="1"/>
  <c r="E146" i="1"/>
  <c r="G74" i="1" l="1"/>
  <c r="E35" i="4" l="1"/>
  <c r="E34" i="4"/>
  <c r="E25" i="4"/>
  <c r="E24" i="4"/>
  <c r="E23" i="4"/>
  <c r="E22" i="4"/>
  <c r="E20" i="4"/>
  <c r="E21" i="4" s="1"/>
  <c r="E13" i="4"/>
  <c r="E183" i="1" l="1"/>
  <c r="E184" i="1"/>
  <c r="E185" i="1"/>
  <c r="E186" i="1"/>
  <c r="E187" i="1"/>
  <c r="E188" i="1"/>
  <c r="G28" i="4" l="1"/>
  <c r="G80" i="4" s="1"/>
  <c r="E106" i="1" l="1"/>
  <c r="E134" i="1"/>
  <c r="E136" i="1" s="1"/>
  <c r="E170" i="1"/>
  <c r="E172" i="1"/>
  <c r="E154" i="1"/>
  <c r="E153" i="1"/>
  <c r="E152" i="1"/>
  <c r="E150" i="1"/>
  <c r="E149" i="1"/>
  <c r="E142" i="1"/>
  <c r="E138" i="1"/>
  <c r="E124" i="1" l="1"/>
  <c r="E110" i="1" l="1"/>
  <c r="E151" i="1"/>
  <c r="E108" i="1" l="1"/>
  <c r="G190" i="1" l="1"/>
  <c r="G90" i="1"/>
  <c r="G92" i="1" s="1"/>
  <c r="G156" i="1"/>
  <c r="G126" i="1" l="1"/>
  <c r="G192" i="1" s="1"/>
</calcChain>
</file>

<file path=xl/sharedStrings.xml><?xml version="1.0" encoding="utf-8"?>
<sst xmlns="http://schemas.openxmlformats.org/spreadsheetml/2006/main" count="444" uniqueCount="206">
  <si>
    <t>SECTION 1: GENERAL</t>
  </si>
  <si>
    <t>ITEM NO</t>
  </si>
  <si>
    <t>PAYMENT</t>
  </si>
  <si>
    <t>DESCRIPTION</t>
  </si>
  <si>
    <t>UNIT</t>
  </si>
  <si>
    <t xml:space="preserve"> QTY</t>
  </si>
  <si>
    <t xml:space="preserve">RATE </t>
  </si>
  <si>
    <t>AMOUNT</t>
  </si>
  <si>
    <t>SANS 1200 A</t>
  </si>
  <si>
    <t>8.3</t>
  </si>
  <si>
    <t>SCHEDULED FIXED-CHARGE AND VALUE RELATED ITEMS</t>
  </si>
  <si>
    <t>Sum</t>
  </si>
  <si>
    <t>8.3.2</t>
  </si>
  <si>
    <t>Establishment of Facilities on the Site:</t>
  </si>
  <si>
    <t>8.3.2.2</t>
  </si>
  <si>
    <t>Facilities for Contractor</t>
  </si>
  <si>
    <t>(a) Offices and storage sheds (tools room, lockable and protected)</t>
  </si>
  <si>
    <t xml:space="preserve">(b) Workshops (materials storage yard) </t>
  </si>
  <si>
    <t xml:space="preserve">(d) Living accommodation. </t>
  </si>
  <si>
    <t xml:space="preserve">(e) Ablution and latrine facilities. </t>
  </si>
  <si>
    <t xml:space="preserve">(g) Water supplies, electric power, communications, </t>
  </si>
  <si>
    <t>8.3.4</t>
  </si>
  <si>
    <t xml:space="preserve">Removal of Site establishment </t>
  </si>
  <si>
    <t>PSA 8.3.3.2</t>
  </si>
  <si>
    <t>OHS Act Obligations:</t>
  </si>
  <si>
    <t>ii) Health and Safety plan/file including health and safety training.</t>
  </si>
  <si>
    <t>8.3.5.3</t>
  </si>
  <si>
    <t xml:space="preserve">Environmental Management Plan Obligations </t>
  </si>
  <si>
    <t>8.4</t>
  </si>
  <si>
    <t>SCHEDULED TIME-RELATED ITEMS</t>
  </si>
  <si>
    <t>8.4.2.2</t>
  </si>
  <si>
    <t xml:space="preserve">Facilities for Contractor </t>
  </si>
  <si>
    <t>8.4.2.2.a)</t>
  </si>
  <si>
    <t>Offices and storage sheds</t>
  </si>
  <si>
    <t>Month</t>
  </si>
  <si>
    <t>8.4.2.2.b)</t>
  </si>
  <si>
    <t>Workshops</t>
  </si>
  <si>
    <t>8.4.2.2.c)</t>
  </si>
  <si>
    <t>Laboratories</t>
  </si>
  <si>
    <t>8.4.2.2.d)</t>
  </si>
  <si>
    <t>Living accommodation</t>
  </si>
  <si>
    <t>8.4.2.2.e)</t>
  </si>
  <si>
    <t>Ablution and latrine facilities</t>
  </si>
  <si>
    <t>8.4.3</t>
  </si>
  <si>
    <t>Supervision for duration of construction</t>
  </si>
  <si>
    <t>Safety Officer</t>
  </si>
  <si>
    <t>8.4.4</t>
  </si>
  <si>
    <t>Company and head office overhead costs for duration of the contract</t>
  </si>
  <si>
    <t>Site Manager</t>
  </si>
  <si>
    <t>Professional Registered Civil Engineer</t>
  </si>
  <si>
    <t>Quality Officer</t>
  </si>
  <si>
    <t xml:space="preserve">Staff Transport to site </t>
  </si>
  <si>
    <t>SECTION 2: CONSTRUCTION WORKS</t>
  </si>
  <si>
    <t>GAS STORE</t>
  </si>
  <si>
    <t>2.1.1</t>
  </si>
  <si>
    <t>Drainage</t>
  </si>
  <si>
    <t>2.1.2</t>
  </si>
  <si>
    <t>Laying of paving (Block type S-A, Block class 35MPa) New  blocks</t>
  </si>
  <si>
    <r>
      <t>m</t>
    </r>
    <r>
      <rPr>
        <sz val="9"/>
        <rFont val="Calibri"/>
        <family val="2"/>
      </rPr>
      <t>³</t>
    </r>
  </si>
  <si>
    <r>
      <t>m</t>
    </r>
    <r>
      <rPr>
        <sz val="9"/>
        <rFont val="Calibri"/>
        <family val="2"/>
      </rPr>
      <t>²</t>
    </r>
  </si>
  <si>
    <t>m</t>
  </si>
  <si>
    <t>BOILER TUBE/CONVEYOR YARD</t>
  </si>
  <si>
    <t>(i) Access</t>
  </si>
  <si>
    <t>SECTION 2: DESIGNS</t>
  </si>
  <si>
    <t>As built Drawings</t>
  </si>
  <si>
    <t>3.1.1</t>
  </si>
  <si>
    <t>3.1.2</t>
  </si>
  <si>
    <t>3.1.3</t>
  </si>
  <si>
    <t>3.1.4</t>
  </si>
  <si>
    <t>3.1.5</t>
  </si>
  <si>
    <t>3.1.7</t>
  </si>
  <si>
    <t>3.1.8</t>
  </si>
  <si>
    <t>3.1.9</t>
  </si>
  <si>
    <t>3.1.10</t>
  </si>
  <si>
    <t>3.2.1</t>
  </si>
  <si>
    <t>3.2.2</t>
  </si>
  <si>
    <t>3.2.3</t>
  </si>
  <si>
    <t>3.2.4</t>
  </si>
  <si>
    <t>3.2.5</t>
  </si>
  <si>
    <t>3.2.6</t>
  </si>
  <si>
    <t>3.2.7</t>
  </si>
  <si>
    <t>3.2.8</t>
  </si>
  <si>
    <t>3.2.9</t>
  </si>
  <si>
    <t>3.3.1</t>
  </si>
  <si>
    <t>3.3.2</t>
  </si>
  <si>
    <t>3.3.3</t>
  </si>
  <si>
    <t>3.3.4</t>
  </si>
  <si>
    <t>3.3.5</t>
  </si>
  <si>
    <t>3.3.6</t>
  </si>
  <si>
    <t>3.3.7</t>
  </si>
  <si>
    <t>3.3.8</t>
  </si>
  <si>
    <r>
      <t>m</t>
    </r>
    <r>
      <rPr>
        <sz val="9"/>
        <rFont val="Calibri"/>
        <family val="2"/>
      </rPr>
      <t>³</t>
    </r>
    <r>
      <rPr>
        <sz val="9"/>
        <rFont val="Arial"/>
        <family val="2"/>
      </rPr>
      <t>.km</t>
    </r>
  </si>
  <si>
    <t>DESIGNS</t>
  </si>
  <si>
    <t>Laying of paving (Block type S-A, Block class 35MPa) New  blocks at a slope of between 1.5% and 2%</t>
  </si>
  <si>
    <t>Existing channel for 25m</t>
  </si>
  <si>
    <t>a) Supply and Install 25m x 0.42m hot-dip galvanised steel grating</t>
  </si>
  <si>
    <t>Bedding sand compacted to 20mm thickness</t>
  </si>
  <si>
    <t>PAVEMENT AND DRAINAGE AT THE STORAGE FACILITIES AT TUTUKA POWER STATION</t>
  </si>
  <si>
    <t>Carting away of excavated/spoil material and rubble to designated dumping site</t>
  </si>
  <si>
    <t>Clear site of vegetation during surface preparation</t>
  </si>
  <si>
    <t xml:space="preserve">Compaction at 93% Mod AASHTO of ground surfaces and scarifying for a depth f 150mmto including,break down of oversize material, Importing of G5 at 150mm compacted at 95% MOD AASHTO </t>
  </si>
  <si>
    <t>No</t>
  </si>
  <si>
    <t>Shelter</t>
  </si>
  <si>
    <t>Erection</t>
  </si>
  <si>
    <t>Transportation</t>
  </si>
  <si>
    <t>sum</t>
  </si>
  <si>
    <t xml:space="preserve">Supply of Steel structure 20x12x6.5m </t>
  </si>
  <si>
    <t>IBR chromadek 0.50mm Roof sheeting</t>
  </si>
  <si>
    <t>Formwork</t>
  </si>
  <si>
    <t>Excavation box cut out (1500x1500x500)mm</t>
  </si>
  <si>
    <t>m²</t>
  </si>
  <si>
    <t>m³</t>
  </si>
  <si>
    <t>Base plate 15mm thick</t>
  </si>
  <si>
    <t>TOTAL GEC YARD</t>
  </si>
  <si>
    <t>TOTAL BOILER TUBE/CONVEYOR YARD</t>
  </si>
  <si>
    <t>TOTAL GAS STORE YARD</t>
  </si>
  <si>
    <t>3.1.11</t>
  </si>
  <si>
    <t>3.1.12</t>
  </si>
  <si>
    <t>GEC YARD</t>
  </si>
  <si>
    <t>Supply of Steel structure (40x30x6.5)m , 1200m²</t>
  </si>
  <si>
    <t>Supply of Steel structure (30x60x6.5)m</t>
  </si>
  <si>
    <t>[14] Concrete Footing 1500x1500x500, 35Mpa</t>
  </si>
  <si>
    <t>Blinding layer 50mm</t>
  </si>
  <si>
    <t>V-drain Drainage Channel at bottom perimeter of fence</t>
  </si>
  <si>
    <t>a) Excavation at 150mm</t>
  </si>
  <si>
    <t>b) Installation of G5 at 150mm</t>
  </si>
  <si>
    <t>c) Geotextile membrane</t>
  </si>
  <si>
    <t>f) Formwork</t>
  </si>
  <si>
    <t>d) Mesh wire ref 888</t>
  </si>
  <si>
    <t xml:space="preserve">e) 20Mpa Concrete at 85mm thick </t>
  </si>
  <si>
    <t>[14] Ref 888 Wire Mesh at 2.25 m²</t>
  </si>
  <si>
    <t>3.2.10</t>
  </si>
  <si>
    <t>3.2.11</t>
  </si>
  <si>
    <t>3.2.12</t>
  </si>
  <si>
    <t>3.2.13</t>
  </si>
  <si>
    <t>3.1.14</t>
  </si>
  <si>
    <t>3.1.16</t>
  </si>
  <si>
    <t xml:space="preserve"> [6] Concrete Footing 1500x1500x500mm, 35Mpa</t>
  </si>
  <si>
    <t xml:space="preserve"> [6] Ref 888 Wire Mesh (Top&amp;Bottom)  at 4.5m²</t>
  </si>
  <si>
    <t>TOTAL SECTION 1</t>
  </si>
  <si>
    <t xml:space="preserve">TOTAL </t>
  </si>
  <si>
    <t>TOTAL</t>
  </si>
  <si>
    <t>Earthworks</t>
  </si>
  <si>
    <t>3.3.10</t>
  </si>
  <si>
    <t>3.3.11</t>
  </si>
  <si>
    <t>3.3.12</t>
  </si>
  <si>
    <t>3.3.13</t>
  </si>
  <si>
    <t>3.3.14</t>
  </si>
  <si>
    <t>3.3.15</t>
  </si>
  <si>
    <t>3.3.16</t>
  </si>
  <si>
    <t>3.3.17</t>
  </si>
  <si>
    <t xml:space="preserve">C4 Stabilised layer at 150mm to a MOD ASSHTO 95% </t>
  </si>
  <si>
    <t>Remove topsoil to a norminal depth of 300mm</t>
  </si>
  <si>
    <t xml:space="preserve">Remove topsoil to a norminal depth of 300mm </t>
  </si>
  <si>
    <t xml:space="preserve">Lifting </t>
  </si>
  <si>
    <t>Anti corrosive primer</t>
  </si>
  <si>
    <t>Pregalvanizing Purlins</t>
  </si>
  <si>
    <t>3.1.6</t>
  </si>
  <si>
    <t>3.1.13</t>
  </si>
  <si>
    <t>3.1.15</t>
  </si>
  <si>
    <t>no</t>
  </si>
  <si>
    <t xml:space="preserve">Clear site of vegetation </t>
  </si>
  <si>
    <t xml:space="preserve">Remove topsoil to a norminal depth of 300 mm </t>
  </si>
  <si>
    <t>3.3.9</t>
  </si>
  <si>
    <t>TOTAL PORTAL FRAME SHELTER</t>
  </si>
  <si>
    <t>(c) Laboratories</t>
  </si>
  <si>
    <t>Supply and install cladding [2] x30m sides &amp; [1]x 60m gable ends with IBR chromadek 0.50mm Roof sheeting</t>
  </si>
  <si>
    <t>Supply and install cladding [2] x30m sides &amp; [1]x 40m gable ends with IBR chromadek 0.50mm Roof sheeting</t>
  </si>
  <si>
    <t>Edge restraint installation</t>
  </si>
  <si>
    <t>a) Cleaning of existing drainage system</t>
  </si>
  <si>
    <t>Relocation of existing materials to a designated location selected by Eskom</t>
  </si>
  <si>
    <t xml:space="preserve">Sum </t>
  </si>
  <si>
    <t>Removal and relocation of existing waste material</t>
  </si>
  <si>
    <t>Making and testing 150 x 150 x 150mm concrete strength test cubes</t>
  </si>
  <si>
    <t>Pergalvanizing Purlins</t>
  </si>
  <si>
    <t xml:space="preserve">GRAND TOTAL </t>
  </si>
  <si>
    <t>OPTION A - INTERLOCKING PAVERS &amp; DRAINAGE</t>
  </si>
  <si>
    <t>Removal of  existing steels poles and unnecessary material</t>
  </si>
  <si>
    <t>Removal of existing kerbs</t>
  </si>
  <si>
    <t>INSPECTIONS</t>
  </si>
  <si>
    <t xml:space="preserve">Underground scanning and idenification of underground services, pipes etc. </t>
  </si>
  <si>
    <t>(h) Dealing with water</t>
  </si>
  <si>
    <t xml:space="preserve">(f) Tools and equipment. </t>
  </si>
  <si>
    <t xml:space="preserve">(j) Plant. </t>
  </si>
  <si>
    <t>3.2.14</t>
  </si>
  <si>
    <t>3.2.15</t>
  </si>
  <si>
    <t>2.2.1</t>
  </si>
  <si>
    <t>3.2.16</t>
  </si>
  <si>
    <t>PORTAL FRAME SHELTER</t>
  </si>
  <si>
    <t>IBR chromadek 0.50mm Roof sheeting (Precolored)</t>
  </si>
  <si>
    <t>Supply and install cladding [2] x12m sides &amp; [1]x 20m gable ends withI BR chromadek 0.50mm Roof sheeting (Precolored)</t>
  </si>
  <si>
    <t>CIVIL WORKS</t>
  </si>
  <si>
    <t>ELECTRICAL WORKS</t>
  </si>
  <si>
    <t>3.4.1</t>
  </si>
  <si>
    <t>3.4.2</t>
  </si>
  <si>
    <t>3.4.11</t>
  </si>
  <si>
    <t>i) General Safety obligations (incl. provision of personal protective equipment, medicals and induction).</t>
  </si>
  <si>
    <t>Cut out existing asphalt @60mm thickness</t>
  </si>
  <si>
    <t xml:space="preserve"> Sum </t>
  </si>
  <si>
    <t>INSTALLATION FOR SHELTERS</t>
  </si>
  <si>
    <t>SECTION 1: CONSTRUCTION WORKS</t>
  </si>
  <si>
    <t>TOTAL INSTALLATION FOR SHELTERS</t>
  </si>
  <si>
    <t>Repair of concrete slab at entrance gate @200mm thickness</t>
  </si>
  <si>
    <t>Professional Registered Electrical Engineer</t>
  </si>
  <si>
    <t>Earthworks, Paving and Drainage, Shelter &amp; Electrical Designs (including review and approvals by Professional Engineer) for all construction sites.</t>
  </si>
  <si>
    <t>Allow the provisional sum of R370 000.00 for installation and connection of electrical works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</si>
</sst>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164" formatCode="_ * #,##0.00_ ;_ * \-#,##0.00_ ;_ * &quot;-&quot;??_ ;_ @_ "/>
    <numFmt numFmtId="165" formatCode="_ &quot;R&quot;\ * #,##0.00_ ;_ &quot;R&quot;\ * \-#,##0.00_ ;_ &quot;R&quot;\ * &quot;-&quot;??_ ;_ @_ "/>
    <numFmt numFmtId="166" formatCode="0.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  <font>
      <sz val="11"/>
      <name val="Arial"/>
      <family val="2"/>
    </font>
    <font>
      <b/>
      <u/>
      <sz val="9"/>
      <name val="Arial"/>
      <family val="2"/>
    </font>
    <font>
      <sz val="10"/>
      <name val="Times New Roman"/>
      <family val="1"/>
    </font>
    <font>
      <sz val="10"/>
      <color theme="1"/>
      <name val="Arial"/>
      <family val="2"/>
    </font>
    <font>
      <sz val="9"/>
      <color theme="1"/>
      <name val="Arial"/>
      <family val="2"/>
    </font>
    <font>
      <strike/>
      <sz val="9"/>
      <name val="Arial"/>
      <family val="2"/>
    </font>
    <font>
      <sz val="9"/>
      <name val="Calibri"/>
      <family val="2"/>
    </font>
    <font>
      <sz val="1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164" fontId="6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4" fillId="0" borderId="0"/>
    <xf numFmtId="0" fontId="14" fillId="0" borderId="0"/>
  </cellStyleXfs>
  <cellXfs count="238">
    <xf numFmtId="0" fontId="0" fillId="0" borderId="0" xfId="0"/>
    <xf numFmtId="0" fontId="3" fillId="0" borderId="0" xfId="0" applyFont="1"/>
    <xf numFmtId="44" fontId="3" fillId="0" borderId="0" xfId="0" applyNumberFormat="1" applyFont="1" applyAlignment="1">
      <alignment horizontal="center" vertical="center"/>
    </xf>
    <xf numFmtId="0" fontId="4" fillId="0" borderId="0" xfId="0" applyFont="1"/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44" fontId="3" fillId="0" borderId="1" xfId="0" applyNumberFormat="1" applyFont="1" applyBorder="1" applyAlignment="1">
      <alignment horizontal="center" vertical="center"/>
    </xf>
    <xf numFmtId="44" fontId="3" fillId="0" borderId="18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4" fontId="3" fillId="0" borderId="19" xfId="0" applyNumberFormat="1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4" fontId="3" fillId="0" borderId="19" xfId="1" applyNumberFormat="1" applyFont="1" applyBorder="1" applyAlignment="1">
      <alignment horizontal="center"/>
    </xf>
    <xf numFmtId="44" fontId="3" fillId="0" borderId="1" xfId="0" applyNumberFormat="1" applyFont="1" applyBorder="1" applyAlignment="1">
      <alignment horizontal="center"/>
    </xf>
    <xf numFmtId="44" fontId="3" fillId="0" borderId="19" xfId="0" applyNumberFormat="1" applyFont="1" applyBorder="1" applyAlignment="1">
      <alignment horizontal="center"/>
    </xf>
    <xf numFmtId="44" fontId="3" fillId="0" borderId="1" xfId="0" applyNumberFormat="1" applyFont="1" applyBorder="1" applyAlignment="1">
      <alignment horizontal="center" vertical="center" wrapText="1"/>
    </xf>
    <xf numFmtId="44" fontId="3" fillId="0" borderId="19" xfId="1" applyNumberFormat="1" applyFont="1" applyBorder="1" applyAlignment="1">
      <alignment horizontal="right" vertical="top"/>
    </xf>
    <xf numFmtId="44" fontId="3" fillId="0" borderId="19" xfId="1" applyNumberFormat="1" applyFont="1" applyBorder="1" applyAlignment="1">
      <alignment horizontal="center" vertical="center"/>
    </xf>
    <xf numFmtId="0" fontId="7" fillId="0" borderId="1" xfId="2" applyFont="1" applyBorder="1"/>
    <xf numFmtId="44" fontId="8" fillId="0" borderId="16" xfId="3" applyNumberFormat="1" applyFont="1" applyBorder="1" applyAlignment="1">
      <alignment vertical="center"/>
    </xf>
    <xf numFmtId="44" fontId="9" fillId="0" borderId="19" xfId="0" applyNumberFormat="1" applyFont="1" applyBorder="1" applyAlignment="1">
      <alignment horizontal="center" vertical="center"/>
    </xf>
    <xf numFmtId="44" fontId="3" fillId="0" borderId="20" xfId="0" applyNumberFormat="1" applyFont="1" applyBorder="1"/>
    <xf numFmtId="44" fontId="3" fillId="0" borderId="19" xfId="1" applyNumberFormat="1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44" fontId="9" fillId="0" borderId="19" xfId="0" applyNumberFormat="1" applyFont="1" applyBorder="1" applyAlignment="1">
      <alignment horizontal="center"/>
    </xf>
    <xf numFmtId="0" fontId="7" fillId="0" borderId="1" xfId="2" applyFont="1" applyBorder="1" applyAlignment="1">
      <alignment vertical="center" wrapText="1"/>
    </xf>
    <xf numFmtId="0" fontId="9" fillId="0" borderId="16" xfId="0" applyFont="1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44" fontId="2" fillId="0" borderId="0" xfId="0" applyNumberFormat="1" applyFont="1" applyAlignment="1">
      <alignment horizontal="center" vertical="center"/>
    </xf>
    <xf numFmtId="44" fontId="2" fillId="0" borderId="19" xfId="0" applyNumberFormat="1" applyFont="1" applyBorder="1" applyAlignment="1">
      <alignment horizontal="center" vertical="center"/>
    </xf>
    <xf numFmtId="2" fontId="3" fillId="0" borderId="15" xfId="0" applyNumberFormat="1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1" xfId="0" applyFont="1" applyBorder="1"/>
    <xf numFmtId="44" fontId="3" fillId="0" borderId="16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2" borderId="25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17" xfId="0" applyFont="1" applyBorder="1" applyAlignment="1">
      <alignment horizontal="center"/>
    </xf>
    <xf numFmtId="0" fontId="11" fillId="0" borderId="0" xfId="0" applyFont="1" applyAlignment="1">
      <alignment horizontal="left"/>
    </xf>
    <xf numFmtId="0" fontId="12" fillId="0" borderId="0" xfId="4" applyFont="1" applyAlignment="1">
      <alignment horizontal="left" vertical="center"/>
    </xf>
    <xf numFmtId="0" fontId="4" fillId="0" borderId="0" xfId="0" applyFont="1" applyAlignment="1">
      <alignment horizontal="center"/>
    </xf>
    <xf numFmtId="0" fontId="13" fillId="0" borderId="0" xfId="4" applyFont="1" applyAlignment="1">
      <alignment vertical="center"/>
    </xf>
    <xf numFmtId="0" fontId="12" fillId="0" borderId="0" xfId="4" applyFont="1" applyAlignment="1">
      <alignment vertical="center"/>
    </xf>
    <xf numFmtId="14" fontId="12" fillId="0" borderId="0" xfId="4" applyNumberFormat="1" applyFont="1" applyAlignment="1">
      <alignment horizontal="left" vertical="center"/>
    </xf>
    <xf numFmtId="0" fontId="15" fillId="0" borderId="0" xfId="0" applyFont="1" applyAlignment="1">
      <alignment horizontal="left"/>
    </xf>
    <xf numFmtId="0" fontId="13" fillId="0" borderId="0" xfId="0" applyFont="1"/>
    <xf numFmtId="0" fontId="13" fillId="0" borderId="0" xfId="0" applyFont="1" applyAlignment="1">
      <alignment horizontal="center"/>
    </xf>
    <xf numFmtId="44" fontId="4" fillId="0" borderId="0" xfId="0" applyNumberFormat="1" applyFont="1" applyAlignment="1">
      <alignment horizontal="center" vertical="center"/>
    </xf>
    <xf numFmtId="0" fontId="13" fillId="0" borderId="0" xfId="4" applyFont="1" applyAlignment="1">
      <alignment vertical="center" wrapText="1"/>
    </xf>
    <xf numFmtId="0" fontId="13" fillId="0" borderId="0" xfId="6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2" fontId="3" fillId="0" borderId="2" xfId="0" applyNumberFormat="1" applyFont="1" applyBorder="1" applyAlignment="1">
      <alignment horizontal="center" vertical="center" wrapText="1"/>
    </xf>
    <xf numFmtId="44" fontId="2" fillId="3" borderId="22" xfId="0" applyNumberFormat="1" applyFont="1" applyFill="1" applyBorder="1" applyAlignment="1">
      <alignment horizontal="center" vertical="center"/>
    </xf>
    <xf numFmtId="44" fontId="2" fillId="3" borderId="24" xfId="0" applyNumberFormat="1" applyFont="1" applyFill="1" applyBorder="1" applyAlignment="1">
      <alignment horizontal="center" vertical="center"/>
    </xf>
    <xf numFmtId="0" fontId="2" fillId="3" borderId="33" xfId="0" applyFont="1" applyFill="1" applyBorder="1" applyAlignment="1">
      <alignment vertical="center" wrapText="1"/>
    </xf>
    <xf numFmtId="0" fontId="2" fillId="3" borderId="34" xfId="0" applyFont="1" applyFill="1" applyBorder="1" applyAlignment="1">
      <alignment vertical="center" wrapText="1"/>
    </xf>
    <xf numFmtId="0" fontId="3" fillId="3" borderId="35" xfId="0" applyFont="1" applyFill="1" applyBorder="1" applyAlignment="1">
      <alignment horizontal="center" vertical="center" wrapText="1"/>
    </xf>
    <xf numFmtId="0" fontId="3" fillId="3" borderId="36" xfId="0" applyFont="1" applyFill="1" applyBorder="1" applyAlignment="1">
      <alignment horizontal="center" vertical="center" wrapText="1"/>
    </xf>
    <xf numFmtId="44" fontId="3" fillId="3" borderId="34" xfId="0" applyNumberFormat="1" applyFont="1" applyFill="1" applyBorder="1" applyAlignment="1">
      <alignment horizontal="center" vertical="center"/>
    </xf>
    <xf numFmtId="44" fontId="2" fillId="0" borderId="24" xfId="0" applyNumberFormat="1" applyFont="1" applyBorder="1" applyAlignment="1">
      <alignment horizontal="center" vertical="center"/>
    </xf>
    <xf numFmtId="0" fontId="3" fillId="3" borderId="22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wrapText="1"/>
    </xf>
    <xf numFmtId="0" fontId="3" fillId="0" borderId="1" xfId="0" applyFont="1" applyBorder="1" applyAlignment="1">
      <alignment horizontal="center" vertical="center" wrapText="1"/>
    </xf>
    <xf numFmtId="0" fontId="2" fillId="3" borderId="34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20" xfId="0" applyFont="1" applyFill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3" borderId="44" xfId="0" applyFont="1" applyFill="1" applyBorder="1" applyAlignment="1">
      <alignment horizontal="center" vertical="center" wrapText="1"/>
    </xf>
    <xf numFmtId="0" fontId="2" fillId="3" borderId="44" xfId="0" applyFont="1" applyFill="1" applyBorder="1" applyAlignment="1">
      <alignment vertical="center" wrapText="1"/>
    </xf>
    <xf numFmtId="0" fontId="2" fillId="3" borderId="44" xfId="0" applyFont="1" applyFill="1" applyBorder="1" applyAlignment="1">
      <alignment horizontal="center" vertical="center" wrapText="1"/>
    </xf>
    <xf numFmtId="0" fontId="3" fillId="3" borderId="44" xfId="0" applyFont="1" applyFill="1" applyBorder="1" applyAlignment="1">
      <alignment horizontal="center" wrapText="1"/>
    </xf>
    <xf numFmtId="44" fontId="3" fillId="3" borderId="44" xfId="0" applyNumberFormat="1" applyFont="1" applyFill="1" applyBorder="1" applyAlignment="1">
      <alignment horizont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0" borderId="16" xfId="2" applyFont="1" applyBorder="1"/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44" fontId="3" fillId="0" borderId="0" xfId="0" applyNumberFormat="1" applyFont="1" applyAlignment="1">
      <alignment horizontal="center"/>
    </xf>
    <xf numFmtId="0" fontId="2" fillId="2" borderId="0" xfId="0" applyFont="1" applyFill="1" applyAlignment="1">
      <alignment wrapText="1"/>
    </xf>
    <xf numFmtId="0" fontId="2" fillId="3" borderId="0" xfId="0" applyFont="1" applyFill="1" applyAlignment="1">
      <alignment wrapText="1"/>
    </xf>
    <xf numFmtId="44" fontId="3" fillId="3" borderId="34" xfId="0" applyNumberFormat="1" applyFont="1" applyFill="1" applyBorder="1" applyAlignment="1">
      <alignment horizontal="center"/>
    </xf>
    <xf numFmtId="165" fontId="4" fillId="0" borderId="0" xfId="0" applyNumberFormat="1" applyFont="1"/>
    <xf numFmtId="0" fontId="3" fillId="3" borderId="23" xfId="0" applyFont="1" applyFill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  <xf numFmtId="0" fontId="3" fillId="0" borderId="23" xfId="0" applyFont="1" applyBorder="1" applyAlignment="1">
      <alignment horizontal="center" wrapText="1"/>
    </xf>
    <xf numFmtId="2" fontId="3" fillId="0" borderId="2" xfId="0" applyNumberFormat="1" applyFont="1" applyBorder="1" applyAlignment="1">
      <alignment horizontal="center" wrapText="1"/>
    </xf>
    <xf numFmtId="0" fontId="3" fillId="3" borderId="36" xfId="0" applyFont="1" applyFill="1" applyBorder="1" applyAlignment="1">
      <alignment horizontal="center" wrapText="1"/>
    </xf>
    <xf numFmtId="44" fontId="3" fillId="0" borderId="19" xfId="1" applyNumberFormat="1" applyFont="1" applyFill="1" applyBorder="1" applyAlignment="1">
      <alignment horizontal="center"/>
    </xf>
    <xf numFmtId="0" fontId="2" fillId="2" borderId="20" xfId="0" applyFont="1" applyFill="1" applyBorder="1" applyAlignment="1">
      <alignment wrapText="1"/>
    </xf>
    <xf numFmtId="0" fontId="3" fillId="0" borderId="47" xfId="0" applyFont="1" applyBorder="1" applyAlignment="1">
      <alignment horizontal="left" vertical="center" wrapText="1"/>
    </xf>
    <xf numFmtId="44" fontId="4" fillId="0" borderId="0" xfId="0" applyNumberFormat="1" applyFont="1"/>
    <xf numFmtId="0" fontId="3" fillId="0" borderId="25" xfId="0" applyFont="1" applyBorder="1" applyAlignment="1">
      <alignment horizontal="center"/>
    </xf>
    <xf numFmtId="2" fontId="3" fillId="3" borderId="48" xfId="0" applyNumberFormat="1" applyFont="1" applyFill="1" applyBorder="1" applyAlignment="1">
      <alignment horizontal="center" vertical="center" wrapText="1"/>
    </xf>
    <xf numFmtId="44" fontId="2" fillId="3" borderId="49" xfId="1" applyNumberFormat="1" applyFont="1" applyFill="1" applyBorder="1" applyAlignment="1">
      <alignment horizontal="right" vertical="top"/>
    </xf>
    <xf numFmtId="2" fontId="3" fillId="3" borderId="50" xfId="0" applyNumberFormat="1" applyFont="1" applyFill="1" applyBorder="1" applyAlignment="1">
      <alignment horizontal="center" vertical="center" wrapText="1"/>
    </xf>
    <xf numFmtId="44" fontId="2" fillId="3" borderId="51" xfId="1" applyNumberFormat="1" applyFont="1" applyFill="1" applyBorder="1" applyAlignment="1">
      <alignment horizontal="right" vertical="top"/>
    </xf>
    <xf numFmtId="0" fontId="18" fillId="0" borderId="0" xfId="0" applyFont="1" applyAlignment="1">
      <alignment horizontal="center" vertical="center" wrapText="1"/>
    </xf>
    <xf numFmtId="0" fontId="18" fillId="0" borderId="25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0" fillId="0" borderId="25" xfId="0" applyBorder="1"/>
    <xf numFmtId="0" fontId="5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vertical="center"/>
    </xf>
    <xf numFmtId="0" fontId="5" fillId="0" borderId="42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/>
    </xf>
    <xf numFmtId="44" fontId="3" fillId="0" borderId="42" xfId="0" applyNumberFormat="1" applyFont="1" applyBorder="1" applyAlignment="1">
      <alignment horizontal="center"/>
    </xf>
    <xf numFmtId="44" fontId="3" fillId="0" borderId="45" xfId="0" applyNumberFormat="1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 wrapText="1"/>
    </xf>
    <xf numFmtId="0" fontId="8" fillId="0" borderId="27" xfId="2" applyFont="1" applyBorder="1"/>
    <xf numFmtId="0" fontId="7" fillId="0" borderId="28" xfId="2" applyFont="1" applyBorder="1"/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44" fontId="3" fillId="0" borderId="31" xfId="1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8" fillId="0" borderId="4" xfId="2" applyFont="1" applyBorder="1"/>
    <xf numFmtId="0" fontId="7" fillId="0" borderId="5" xfId="2" applyFont="1" applyBorder="1"/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44" fontId="3" fillId="0" borderId="8" xfId="1" applyNumberFormat="1" applyFont="1" applyBorder="1" applyAlignment="1">
      <alignment horizontal="center" vertical="center"/>
    </xf>
    <xf numFmtId="0" fontId="3" fillId="0" borderId="27" xfId="0" applyFont="1" applyBorder="1" applyAlignment="1">
      <alignment vertical="center" wrapText="1"/>
    </xf>
    <xf numFmtId="0" fontId="3" fillId="0" borderId="28" xfId="0" applyFont="1" applyBorder="1" applyAlignment="1">
      <alignment horizontal="left" vertical="center" wrapText="1"/>
    </xf>
    <xf numFmtId="0" fontId="3" fillId="0" borderId="30" xfId="0" applyFont="1" applyBorder="1" applyAlignment="1">
      <alignment horizontal="center" wrapText="1"/>
    </xf>
    <xf numFmtId="44" fontId="3" fillId="0" borderId="31" xfId="1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7" xfId="0" applyFont="1" applyBorder="1" applyAlignment="1">
      <alignment horizontal="center" wrapText="1"/>
    </xf>
    <xf numFmtId="44" fontId="3" fillId="0" borderId="8" xfId="1" applyNumberFormat="1" applyFont="1" applyFill="1" applyBorder="1" applyAlignment="1">
      <alignment horizontal="center" vertical="center"/>
    </xf>
    <xf numFmtId="0" fontId="2" fillId="3" borderId="46" xfId="0" applyFont="1" applyFill="1" applyBorder="1" applyAlignment="1">
      <alignment vertical="center" wrapText="1"/>
    </xf>
    <xf numFmtId="0" fontId="3" fillId="3" borderId="46" xfId="0" applyFont="1" applyFill="1" applyBorder="1" applyAlignment="1">
      <alignment horizontal="center" vertical="center" wrapText="1"/>
    </xf>
    <xf numFmtId="44" fontId="3" fillId="3" borderId="46" xfId="0" applyNumberFormat="1" applyFont="1" applyFill="1" applyBorder="1" applyAlignment="1">
      <alignment horizontal="center"/>
    </xf>
    <xf numFmtId="0" fontId="2" fillId="3" borderId="37" xfId="0" applyFont="1" applyFill="1" applyBorder="1" applyAlignment="1">
      <alignment horizontal="center" vertical="center" wrapText="1"/>
    </xf>
    <xf numFmtId="0" fontId="2" fillId="3" borderId="38" xfId="0" applyFont="1" applyFill="1" applyBorder="1" applyAlignment="1">
      <alignment vertical="center" wrapText="1"/>
    </xf>
    <xf numFmtId="0" fontId="2" fillId="3" borderId="38" xfId="0" applyFont="1" applyFill="1" applyBorder="1" applyAlignment="1">
      <alignment horizontal="center" vertical="center" wrapText="1"/>
    </xf>
    <xf numFmtId="0" fontId="2" fillId="3" borderId="38" xfId="0" applyFont="1" applyFill="1" applyBorder="1" applyAlignment="1">
      <alignment wrapText="1"/>
    </xf>
    <xf numFmtId="0" fontId="2" fillId="3" borderId="39" xfId="0" applyFont="1" applyFill="1" applyBorder="1" applyAlignment="1">
      <alignment wrapText="1"/>
    </xf>
    <xf numFmtId="2" fontId="3" fillId="0" borderId="41" xfId="0" applyNumberFormat="1" applyFont="1" applyBorder="1" applyAlignment="1">
      <alignment horizontal="center" vertical="center" wrapText="1"/>
    </xf>
    <xf numFmtId="0" fontId="2" fillId="0" borderId="42" xfId="0" applyFont="1" applyBorder="1" applyAlignment="1">
      <alignment vertical="center" wrapText="1"/>
    </xf>
    <xf numFmtId="0" fontId="3" fillId="0" borderId="42" xfId="0" applyFont="1" applyBorder="1" applyAlignment="1">
      <alignment horizontal="center" vertical="center" wrapText="1"/>
    </xf>
    <xf numFmtId="44" fontId="2" fillId="0" borderId="45" xfId="1" applyNumberFormat="1" applyFont="1" applyFill="1" applyBorder="1" applyAlignment="1">
      <alignment horizontal="right"/>
    </xf>
    <xf numFmtId="0" fontId="2" fillId="3" borderId="16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4" fontId="3" fillId="3" borderId="1" xfId="0" applyNumberFormat="1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 vertical="center" wrapText="1"/>
    </xf>
    <xf numFmtId="0" fontId="2" fillId="3" borderId="46" xfId="0" applyFont="1" applyFill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center" wrapText="1"/>
    </xf>
    <xf numFmtId="0" fontId="8" fillId="0" borderId="17" xfId="0" applyFont="1" applyBorder="1" applyAlignment="1">
      <alignment horizontal="center" vertical="center"/>
    </xf>
    <xf numFmtId="166" fontId="3" fillId="0" borderId="2" xfId="0" applyNumberFormat="1" applyFont="1" applyBorder="1" applyAlignment="1">
      <alignment horizont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43" xfId="0" applyFont="1" applyBorder="1" applyAlignment="1">
      <alignment horizontal="center" wrapText="1"/>
    </xf>
    <xf numFmtId="44" fontId="3" fillId="0" borderId="42" xfId="0" applyNumberFormat="1" applyFont="1" applyBorder="1" applyAlignment="1">
      <alignment horizontal="center" vertical="center"/>
    </xf>
    <xf numFmtId="44" fontId="8" fillId="0" borderId="16" xfId="3" applyNumberFormat="1" applyFont="1" applyFill="1" applyBorder="1" applyAlignment="1">
      <alignment vertical="center"/>
    </xf>
    <xf numFmtId="44" fontId="8" fillId="0" borderId="27" xfId="3" applyNumberFormat="1" applyFont="1" applyBorder="1" applyAlignment="1">
      <alignment vertical="center"/>
    </xf>
    <xf numFmtId="44" fontId="8" fillId="0" borderId="4" xfId="3" applyNumberFormat="1" applyFont="1" applyBorder="1" applyAlignment="1">
      <alignment vertical="center"/>
    </xf>
    <xf numFmtId="44" fontId="8" fillId="0" borderId="0" xfId="3" applyNumberFormat="1" applyFont="1" applyBorder="1" applyAlignment="1">
      <alignment vertical="center"/>
    </xf>
    <xf numFmtId="44" fontId="2" fillId="0" borderId="22" xfId="0" applyNumberFormat="1" applyFont="1" applyBorder="1" applyAlignment="1">
      <alignment horizontal="center" vertical="center"/>
    </xf>
    <xf numFmtId="44" fontId="3" fillId="0" borderId="28" xfId="0" applyNumberFormat="1" applyFont="1" applyBorder="1" applyAlignment="1">
      <alignment horizontal="center" vertical="center"/>
    </xf>
    <xf numFmtId="44" fontId="3" fillId="0" borderId="5" xfId="0" applyNumberFormat="1" applyFont="1" applyBorder="1" applyAlignment="1">
      <alignment horizontal="center" vertical="center"/>
    </xf>
    <xf numFmtId="44" fontId="3" fillId="3" borderId="44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165" fontId="4" fillId="0" borderId="0" xfId="0" applyNumberFormat="1" applyFont="1" applyAlignment="1">
      <alignment vertical="center"/>
    </xf>
    <xf numFmtId="0" fontId="2" fillId="0" borderId="41" xfId="0" applyFont="1" applyBorder="1" applyAlignment="1">
      <alignment vertical="center" wrapText="1"/>
    </xf>
    <xf numFmtId="44" fontId="2" fillId="3" borderId="49" xfId="1" applyNumberFormat="1" applyFont="1" applyFill="1" applyBorder="1" applyAlignment="1">
      <alignment horizontal="right"/>
    </xf>
    <xf numFmtId="2" fontId="3" fillId="0" borderId="25" xfId="0" applyNumberFormat="1" applyFont="1" applyBorder="1" applyAlignment="1">
      <alignment horizontal="center" vertical="center" wrapText="1"/>
    </xf>
    <xf numFmtId="44" fontId="2" fillId="0" borderId="20" xfId="1" applyNumberFormat="1" applyFont="1" applyFill="1" applyBorder="1" applyAlignment="1">
      <alignment horizontal="right"/>
    </xf>
    <xf numFmtId="2" fontId="3" fillId="3" borderId="55" xfId="0" applyNumberFormat="1" applyFont="1" applyFill="1" applyBorder="1" applyAlignment="1">
      <alignment horizontal="center" vertical="center" wrapText="1"/>
    </xf>
    <xf numFmtId="44" fontId="2" fillId="3" borderId="56" xfId="1" applyNumberFormat="1" applyFont="1" applyFill="1" applyBorder="1" applyAlignment="1">
      <alignment horizontal="right"/>
    </xf>
    <xf numFmtId="44" fontId="2" fillId="3" borderId="51" xfId="1" applyNumberFormat="1" applyFont="1" applyFill="1" applyBorder="1" applyAlignment="1">
      <alignment horizontal="right"/>
    </xf>
    <xf numFmtId="2" fontId="3" fillId="3" borderId="15" xfId="0" applyNumberFormat="1" applyFont="1" applyFill="1" applyBorder="1" applyAlignment="1">
      <alignment horizontal="center" vertical="center" wrapText="1"/>
    </xf>
    <xf numFmtId="44" fontId="2" fillId="3" borderId="19" xfId="1" applyNumberFormat="1" applyFont="1" applyFill="1" applyBorder="1" applyAlignment="1">
      <alignment horizontal="right"/>
    </xf>
    <xf numFmtId="44" fontId="2" fillId="0" borderId="19" xfId="1" applyNumberFormat="1" applyFont="1" applyFill="1" applyBorder="1" applyAlignment="1">
      <alignment horizontal="right"/>
    </xf>
    <xf numFmtId="0" fontId="19" fillId="3" borderId="0" xfId="0" applyFont="1" applyFill="1" applyAlignment="1">
      <alignment horizontal="justify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justify" vertical="center"/>
    </xf>
    <xf numFmtId="0" fontId="0" fillId="0" borderId="20" xfId="0" applyBorder="1"/>
    <xf numFmtId="0" fontId="19" fillId="3" borderId="52" xfId="0" applyFont="1" applyFill="1" applyBorder="1"/>
    <xf numFmtId="0" fontId="17" fillId="3" borderId="53" xfId="0" applyFont="1" applyFill="1" applyBorder="1"/>
    <xf numFmtId="44" fontId="17" fillId="3" borderId="54" xfId="0" applyNumberFormat="1" applyFont="1" applyFill="1" applyBorder="1"/>
    <xf numFmtId="0" fontId="2" fillId="2" borderId="0" xfId="0" applyFont="1" applyFill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18" fillId="0" borderId="37" xfId="0" applyFont="1" applyBorder="1" applyAlignment="1">
      <alignment horizontal="center" vertical="center" wrapText="1"/>
    </xf>
    <xf numFmtId="0" fontId="18" fillId="0" borderId="38" xfId="0" applyFont="1" applyBorder="1" applyAlignment="1">
      <alignment horizontal="center" vertical="center" wrapText="1"/>
    </xf>
    <xf numFmtId="0" fontId="18" fillId="0" borderId="39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44" fontId="2" fillId="0" borderId="8" xfId="0" applyNumberFormat="1" applyFont="1" applyBorder="1" applyAlignment="1">
      <alignment horizontal="center" wrapText="1"/>
    </xf>
    <xf numFmtId="44" fontId="2" fillId="0" borderId="31" xfId="0" applyNumberFormat="1" applyFont="1" applyBorder="1" applyAlignment="1">
      <alignment horizont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44" fontId="2" fillId="0" borderId="5" xfId="0" applyNumberFormat="1" applyFont="1" applyBorder="1" applyAlignment="1">
      <alignment horizontal="center" wrapText="1"/>
    </xf>
    <xf numFmtId="44" fontId="2" fillId="0" borderId="28" xfId="0" applyNumberFormat="1" applyFont="1" applyBorder="1" applyAlignment="1">
      <alignment horizontal="center" wrapText="1"/>
    </xf>
    <xf numFmtId="14" fontId="12" fillId="0" borderId="0" xfId="4" applyNumberFormat="1" applyFont="1" applyAlignment="1">
      <alignment horizontal="left" vertical="center"/>
    </xf>
    <xf numFmtId="0" fontId="12" fillId="0" borderId="32" xfId="4" applyFont="1" applyBorder="1" applyAlignment="1">
      <alignment horizontal="center" vertical="center"/>
    </xf>
    <xf numFmtId="0" fontId="13" fillId="0" borderId="0" xfId="4" applyFont="1" applyAlignment="1">
      <alignment vertical="center" wrapText="1"/>
    </xf>
    <xf numFmtId="0" fontId="13" fillId="0" borderId="0" xfId="5" applyFont="1" applyAlignment="1">
      <alignment vertical="center" wrapText="1"/>
    </xf>
    <xf numFmtId="44" fontId="2" fillId="0" borderId="5" xfId="0" applyNumberFormat="1" applyFont="1" applyBorder="1" applyAlignment="1">
      <alignment horizontal="center" vertical="center" wrapText="1"/>
    </xf>
    <xf numFmtId="44" fontId="2" fillId="0" borderId="28" xfId="0" applyNumberFormat="1" applyFont="1" applyBorder="1" applyAlignment="1">
      <alignment horizontal="center" vertical="center" wrapText="1"/>
    </xf>
    <xf numFmtId="44" fontId="2" fillId="0" borderId="8" xfId="0" applyNumberFormat="1" applyFont="1" applyBorder="1" applyAlignment="1">
      <alignment horizontal="center" vertical="center" wrapText="1"/>
    </xf>
    <xf numFmtId="44" fontId="2" fillId="0" borderId="31" xfId="0" applyNumberFormat="1" applyFont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left" vertical="center" wrapText="1"/>
    </xf>
    <xf numFmtId="0" fontId="2" fillId="3" borderId="22" xfId="0" applyFont="1" applyFill="1" applyBorder="1" applyAlignment="1">
      <alignment horizontal="left" vertical="center" wrapText="1"/>
    </xf>
    <xf numFmtId="0" fontId="2" fillId="3" borderId="40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44" fontId="2" fillId="0" borderId="11" xfId="0" applyNumberFormat="1" applyFont="1" applyBorder="1" applyAlignment="1">
      <alignment horizontal="center" vertical="center" wrapText="1"/>
    </xf>
    <xf numFmtId="44" fontId="2" fillId="0" borderId="14" xfId="0" applyNumberFormat="1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left" vertical="center" wrapText="1"/>
    </xf>
  </cellXfs>
  <cellStyles count="7">
    <cellStyle name="Comma 18 2 3" xfId="3" xr:uid="{BFF5B3D5-7278-4D6E-AF50-3FE7782035CA}"/>
    <cellStyle name="Comma 4 2" xfId="1" xr:uid="{565631EB-5F57-4816-B477-2CC63779F860}"/>
    <cellStyle name="Normal" xfId="0" builtinId="0"/>
    <cellStyle name="Normal 2" xfId="5" xr:uid="{DC688233-5C32-4A43-9C10-BC67A1CD166A}"/>
    <cellStyle name="Normal 2 2 3" xfId="4" xr:uid="{49815C7B-5897-4189-8CD9-C13509F34A17}"/>
    <cellStyle name="Normal 4 2 2" xfId="2" xr:uid="{3E95F9F4-6859-41CE-9370-0783F308A900}"/>
    <cellStyle name="Normal_C&amp;I Unit 6 Evaluation-DH-14 June Check" xfId="6" xr:uid="{770474E5-9ADF-44FB-9E4F-D0018387E1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120650</xdr:colOff>
      <xdr:row>126</xdr:row>
      <xdr:rowOff>0</xdr:rowOff>
    </xdr:from>
    <xdr:ext cx="65" cy="172227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DD6C2E6-EB8B-4C1F-8CAB-4633E26AC749}"/>
            </a:ext>
          </a:extLst>
        </xdr:cNvPr>
        <xdr:cNvSpPr txBox="1"/>
      </xdr:nvSpPr>
      <xdr:spPr>
        <a:xfrm>
          <a:off x="3987800" y="4997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126</xdr:row>
      <xdr:rowOff>0</xdr:rowOff>
    </xdr:from>
    <xdr:ext cx="65" cy="172227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BDDA577D-10EE-4058-B302-759F1F595317}"/>
            </a:ext>
          </a:extLst>
        </xdr:cNvPr>
        <xdr:cNvSpPr txBox="1"/>
      </xdr:nvSpPr>
      <xdr:spPr>
        <a:xfrm>
          <a:off x="3987800" y="5029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126</xdr:row>
      <xdr:rowOff>0</xdr:rowOff>
    </xdr:from>
    <xdr:ext cx="65" cy="172227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D8437F78-48B6-4328-9BD9-32F190B94824}"/>
            </a:ext>
          </a:extLst>
        </xdr:cNvPr>
        <xdr:cNvSpPr txBox="1"/>
      </xdr:nvSpPr>
      <xdr:spPr>
        <a:xfrm>
          <a:off x="3987800" y="4997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126</xdr:row>
      <xdr:rowOff>0</xdr:rowOff>
    </xdr:from>
    <xdr:ext cx="65" cy="172227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7A3B17CD-179A-4414-9642-F1B282397A10}"/>
            </a:ext>
          </a:extLst>
        </xdr:cNvPr>
        <xdr:cNvSpPr txBox="1"/>
      </xdr:nvSpPr>
      <xdr:spPr>
        <a:xfrm>
          <a:off x="5473700" y="1689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126</xdr:row>
      <xdr:rowOff>0</xdr:rowOff>
    </xdr:from>
    <xdr:ext cx="65" cy="172227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E5ED970E-1EC3-45DE-9A69-C015C901812F}"/>
            </a:ext>
          </a:extLst>
        </xdr:cNvPr>
        <xdr:cNvSpPr txBox="1"/>
      </xdr:nvSpPr>
      <xdr:spPr>
        <a:xfrm>
          <a:off x="5473700" y="1689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126</xdr:row>
      <xdr:rowOff>0</xdr:rowOff>
    </xdr:from>
    <xdr:ext cx="65" cy="172227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5370887-150D-4D4D-9076-C32BDC4A230E}"/>
            </a:ext>
          </a:extLst>
        </xdr:cNvPr>
        <xdr:cNvSpPr txBox="1"/>
      </xdr:nvSpPr>
      <xdr:spPr>
        <a:xfrm>
          <a:off x="5473700" y="1689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D19D4772-0143-4927-871D-0180CCBCE102}"/>
            </a:ext>
          </a:extLst>
        </xdr:cNvPr>
        <xdr:cNvSpPr txBox="1"/>
      </xdr:nvSpPr>
      <xdr:spPr>
        <a:xfrm>
          <a:off x="5473700" y="1689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2A2970E2-1736-42EB-A770-F71BB1F9060E}"/>
            </a:ext>
          </a:extLst>
        </xdr:cNvPr>
        <xdr:cNvSpPr txBox="1"/>
      </xdr:nvSpPr>
      <xdr:spPr>
        <a:xfrm>
          <a:off x="5473700" y="1689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47642038-E002-4013-81CB-1528AC1B9D26}"/>
            </a:ext>
          </a:extLst>
        </xdr:cNvPr>
        <xdr:cNvSpPr txBox="1"/>
      </xdr:nvSpPr>
      <xdr:spPr>
        <a:xfrm>
          <a:off x="5473700" y="1689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157</xdr:row>
      <xdr:rowOff>0</xdr:rowOff>
    </xdr:from>
    <xdr:ext cx="65" cy="172227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8488101E-AEFE-4884-B4B6-FA9EF9E6DBA8}"/>
            </a:ext>
          </a:extLst>
        </xdr:cNvPr>
        <xdr:cNvSpPr txBox="1"/>
      </xdr:nvSpPr>
      <xdr:spPr>
        <a:xfrm>
          <a:off x="5473700" y="17068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157</xdr:row>
      <xdr:rowOff>0</xdr:rowOff>
    </xdr:from>
    <xdr:ext cx="65" cy="172227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7B6F5D35-34F2-460D-A669-458D5D42BAE6}"/>
            </a:ext>
          </a:extLst>
        </xdr:cNvPr>
        <xdr:cNvSpPr txBox="1"/>
      </xdr:nvSpPr>
      <xdr:spPr>
        <a:xfrm>
          <a:off x="5473700" y="17068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157</xdr:row>
      <xdr:rowOff>0</xdr:rowOff>
    </xdr:from>
    <xdr:ext cx="65" cy="172227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833FB94D-83BF-434E-9760-65D456D89974}"/>
            </a:ext>
          </a:extLst>
        </xdr:cNvPr>
        <xdr:cNvSpPr txBox="1"/>
      </xdr:nvSpPr>
      <xdr:spPr>
        <a:xfrm>
          <a:off x="5473700" y="17068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75E3F27C-AD96-478F-928E-959A13402AB9}"/>
            </a:ext>
          </a:extLst>
        </xdr:cNvPr>
        <xdr:cNvSpPr txBox="1"/>
      </xdr:nvSpPr>
      <xdr:spPr>
        <a:xfrm>
          <a:off x="5473700" y="1689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FF3EC6D7-E395-4FCE-BCE7-20AD25310644}"/>
            </a:ext>
          </a:extLst>
        </xdr:cNvPr>
        <xdr:cNvSpPr txBox="1"/>
      </xdr:nvSpPr>
      <xdr:spPr>
        <a:xfrm>
          <a:off x="5473700" y="1689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77DBA7AE-C39C-4643-BAA3-553BDA686252}"/>
            </a:ext>
          </a:extLst>
        </xdr:cNvPr>
        <xdr:cNvSpPr txBox="1"/>
      </xdr:nvSpPr>
      <xdr:spPr>
        <a:xfrm>
          <a:off x="5473700" y="1689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10CCB805-D2B0-487D-A134-AC8601CDDFE2}"/>
            </a:ext>
          </a:extLst>
        </xdr:cNvPr>
        <xdr:cNvSpPr txBox="1"/>
      </xdr:nvSpPr>
      <xdr:spPr>
        <a:xfrm>
          <a:off x="5473700" y="17068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5C5B587F-F2A8-4C06-B18D-EB02A5D0457B}"/>
            </a:ext>
          </a:extLst>
        </xdr:cNvPr>
        <xdr:cNvSpPr txBox="1"/>
      </xdr:nvSpPr>
      <xdr:spPr>
        <a:xfrm>
          <a:off x="5473700" y="17068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B0E33CA1-7FAD-48AD-86B6-EF16548802BD}"/>
            </a:ext>
          </a:extLst>
        </xdr:cNvPr>
        <xdr:cNvSpPr txBox="1"/>
      </xdr:nvSpPr>
      <xdr:spPr>
        <a:xfrm>
          <a:off x="5473700" y="17068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8A936715-16A2-4E6E-89D7-3A75F7F94731}"/>
            </a:ext>
          </a:extLst>
        </xdr:cNvPr>
        <xdr:cNvSpPr txBox="1"/>
      </xdr:nvSpPr>
      <xdr:spPr>
        <a:xfrm>
          <a:off x="5473700" y="20059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A34BD399-08A9-405F-9F4A-C5DA9E5BC970}"/>
            </a:ext>
          </a:extLst>
        </xdr:cNvPr>
        <xdr:cNvSpPr txBox="1"/>
      </xdr:nvSpPr>
      <xdr:spPr>
        <a:xfrm>
          <a:off x="5473700" y="20059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8D4CAAE4-2A60-4FF7-9DE2-5CEEB9774D3B}"/>
            </a:ext>
          </a:extLst>
        </xdr:cNvPr>
        <xdr:cNvSpPr txBox="1"/>
      </xdr:nvSpPr>
      <xdr:spPr>
        <a:xfrm>
          <a:off x="5473700" y="20059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7B64B333-A86A-42C8-872D-9EA044082C36}"/>
            </a:ext>
          </a:extLst>
        </xdr:cNvPr>
        <xdr:cNvSpPr txBox="1"/>
      </xdr:nvSpPr>
      <xdr:spPr>
        <a:xfrm>
          <a:off x="5473700" y="20237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80AFBE0E-8595-4A42-875A-A976A08A2E9E}"/>
            </a:ext>
          </a:extLst>
        </xdr:cNvPr>
        <xdr:cNvSpPr txBox="1"/>
      </xdr:nvSpPr>
      <xdr:spPr>
        <a:xfrm>
          <a:off x="5473700" y="20237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A42A057F-8761-4C61-BD70-7D2D5A8D3334}"/>
            </a:ext>
          </a:extLst>
        </xdr:cNvPr>
        <xdr:cNvSpPr txBox="1"/>
      </xdr:nvSpPr>
      <xdr:spPr>
        <a:xfrm>
          <a:off x="5473700" y="20237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559C52AE-F21F-4412-9D0F-AA38A65A0349}"/>
            </a:ext>
          </a:extLst>
        </xdr:cNvPr>
        <xdr:cNvSpPr txBox="1"/>
      </xdr:nvSpPr>
      <xdr:spPr>
        <a:xfrm>
          <a:off x="5473700" y="19704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441E0DAE-3D1D-4161-8392-1206E967C9E6}"/>
            </a:ext>
          </a:extLst>
        </xdr:cNvPr>
        <xdr:cNvSpPr txBox="1"/>
      </xdr:nvSpPr>
      <xdr:spPr>
        <a:xfrm>
          <a:off x="5473700" y="19704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6DC50978-4D91-490B-94CF-4A6104F02D32}"/>
            </a:ext>
          </a:extLst>
        </xdr:cNvPr>
        <xdr:cNvSpPr txBox="1"/>
      </xdr:nvSpPr>
      <xdr:spPr>
        <a:xfrm>
          <a:off x="5473700" y="19704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32D5E144-A2BD-45F7-924E-7839E0F695C4}"/>
            </a:ext>
          </a:extLst>
        </xdr:cNvPr>
        <xdr:cNvSpPr txBox="1"/>
      </xdr:nvSpPr>
      <xdr:spPr>
        <a:xfrm>
          <a:off x="5473700" y="19881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5E1960FE-C2F3-4940-BA2F-4FDC01EB9096}"/>
            </a:ext>
          </a:extLst>
        </xdr:cNvPr>
        <xdr:cNvSpPr txBox="1"/>
      </xdr:nvSpPr>
      <xdr:spPr>
        <a:xfrm>
          <a:off x="5473700" y="19881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666889BF-147F-4E24-A1D2-7F10C83EEC83}"/>
            </a:ext>
          </a:extLst>
        </xdr:cNvPr>
        <xdr:cNvSpPr txBox="1"/>
      </xdr:nvSpPr>
      <xdr:spPr>
        <a:xfrm>
          <a:off x="5473700" y="19881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148</xdr:row>
      <xdr:rowOff>0</xdr:rowOff>
    </xdr:from>
    <xdr:ext cx="65" cy="172227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A96D316-C7DF-4A7A-B245-2532F2758132}"/>
            </a:ext>
          </a:extLst>
        </xdr:cNvPr>
        <xdr:cNvSpPr txBox="1"/>
      </xdr:nvSpPr>
      <xdr:spPr>
        <a:xfrm>
          <a:off x="5473700" y="18561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148</xdr:row>
      <xdr:rowOff>0</xdr:rowOff>
    </xdr:from>
    <xdr:ext cx="65" cy="172227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73CCA6BF-749F-4B27-8F30-D4A515D43B52}"/>
            </a:ext>
          </a:extLst>
        </xdr:cNvPr>
        <xdr:cNvSpPr txBox="1"/>
      </xdr:nvSpPr>
      <xdr:spPr>
        <a:xfrm>
          <a:off x="5473700" y="18561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148</xdr:row>
      <xdr:rowOff>0</xdr:rowOff>
    </xdr:from>
    <xdr:ext cx="65" cy="172227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64F32035-C5C0-4856-9BF5-2F3EB3A1D3E9}"/>
            </a:ext>
          </a:extLst>
        </xdr:cNvPr>
        <xdr:cNvSpPr txBox="1"/>
      </xdr:nvSpPr>
      <xdr:spPr>
        <a:xfrm>
          <a:off x="5473700" y="18561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149</xdr:row>
      <xdr:rowOff>0</xdr:rowOff>
    </xdr:from>
    <xdr:ext cx="65" cy="172227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887F5C8E-A67A-4776-88A6-51C5C84C31FE}"/>
            </a:ext>
          </a:extLst>
        </xdr:cNvPr>
        <xdr:cNvSpPr txBox="1"/>
      </xdr:nvSpPr>
      <xdr:spPr>
        <a:xfrm>
          <a:off x="5473700" y="18738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149</xdr:row>
      <xdr:rowOff>0</xdr:rowOff>
    </xdr:from>
    <xdr:ext cx="65" cy="172227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06496F8D-C7D7-4E3B-8124-4DA0CA7E3FF5}"/>
            </a:ext>
          </a:extLst>
        </xdr:cNvPr>
        <xdr:cNvSpPr txBox="1"/>
      </xdr:nvSpPr>
      <xdr:spPr>
        <a:xfrm>
          <a:off x="5473700" y="18738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149</xdr:row>
      <xdr:rowOff>0</xdr:rowOff>
    </xdr:from>
    <xdr:ext cx="65" cy="172227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591EED3D-E9EA-4D71-9B3D-4CD6942BC646}"/>
            </a:ext>
          </a:extLst>
        </xdr:cNvPr>
        <xdr:cNvSpPr txBox="1"/>
      </xdr:nvSpPr>
      <xdr:spPr>
        <a:xfrm>
          <a:off x="5473700" y="18738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8110F49A-D0FE-482B-A89C-C3B858EB3C07}"/>
            </a:ext>
          </a:extLst>
        </xdr:cNvPr>
        <xdr:cNvSpPr txBox="1"/>
      </xdr:nvSpPr>
      <xdr:spPr>
        <a:xfrm>
          <a:off x="5473700" y="23107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CBCF5072-7A3F-4EB1-9FA4-0AEDDEAD81E7}"/>
            </a:ext>
          </a:extLst>
        </xdr:cNvPr>
        <xdr:cNvSpPr txBox="1"/>
      </xdr:nvSpPr>
      <xdr:spPr>
        <a:xfrm>
          <a:off x="5473700" y="23107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76F2AD44-9476-4CDA-A299-25E38EF7600E}"/>
            </a:ext>
          </a:extLst>
        </xdr:cNvPr>
        <xdr:cNvSpPr txBox="1"/>
      </xdr:nvSpPr>
      <xdr:spPr>
        <a:xfrm>
          <a:off x="5473700" y="23107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17ADA397-B7C6-425C-8150-72F11C179A45}"/>
            </a:ext>
          </a:extLst>
        </xdr:cNvPr>
        <xdr:cNvSpPr txBox="1"/>
      </xdr:nvSpPr>
      <xdr:spPr>
        <a:xfrm>
          <a:off x="5473700" y="2328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732CE503-6D8E-4E53-B3BF-082C538329C4}"/>
            </a:ext>
          </a:extLst>
        </xdr:cNvPr>
        <xdr:cNvSpPr txBox="1"/>
      </xdr:nvSpPr>
      <xdr:spPr>
        <a:xfrm>
          <a:off x="5473700" y="2328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CB3B2782-70FB-4FB3-A4C4-4A274EDBFC43}"/>
            </a:ext>
          </a:extLst>
        </xdr:cNvPr>
        <xdr:cNvSpPr txBox="1"/>
      </xdr:nvSpPr>
      <xdr:spPr>
        <a:xfrm>
          <a:off x="5473700" y="2328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147</xdr:row>
      <xdr:rowOff>0</xdr:rowOff>
    </xdr:from>
    <xdr:ext cx="65" cy="172227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E65193F8-963E-4E0C-A1C5-36F6DED2DF48}"/>
            </a:ext>
          </a:extLst>
        </xdr:cNvPr>
        <xdr:cNvSpPr txBox="1"/>
      </xdr:nvSpPr>
      <xdr:spPr>
        <a:xfrm>
          <a:off x="5304559" y="2548081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147</xdr:row>
      <xdr:rowOff>0</xdr:rowOff>
    </xdr:from>
    <xdr:ext cx="65" cy="172227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020F26B7-3C2B-40AA-BA0C-6D37D5BAD17D}"/>
            </a:ext>
          </a:extLst>
        </xdr:cNvPr>
        <xdr:cNvSpPr txBox="1"/>
      </xdr:nvSpPr>
      <xdr:spPr>
        <a:xfrm>
          <a:off x="5304559" y="2548081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147</xdr:row>
      <xdr:rowOff>0</xdr:rowOff>
    </xdr:from>
    <xdr:ext cx="65" cy="172227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0D19EEDC-F35F-4711-8D68-1F9BA312BF8B}"/>
            </a:ext>
          </a:extLst>
        </xdr:cNvPr>
        <xdr:cNvSpPr txBox="1"/>
      </xdr:nvSpPr>
      <xdr:spPr>
        <a:xfrm>
          <a:off x="5304559" y="2548081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148</xdr:row>
      <xdr:rowOff>0</xdr:rowOff>
    </xdr:from>
    <xdr:ext cx="65" cy="172227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6DF7A261-DE48-4F86-9A81-620E8C40D8FE}"/>
            </a:ext>
          </a:extLst>
        </xdr:cNvPr>
        <xdr:cNvSpPr txBox="1"/>
      </xdr:nvSpPr>
      <xdr:spPr>
        <a:xfrm>
          <a:off x="5304559" y="2565977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148</xdr:row>
      <xdr:rowOff>0</xdr:rowOff>
    </xdr:from>
    <xdr:ext cx="65" cy="172227"/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2501F0F0-DA99-4C3E-86A2-F96672A802D7}"/>
            </a:ext>
          </a:extLst>
        </xdr:cNvPr>
        <xdr:cNvSpPr txBox="1"/>
      </xdr:nvSpPr>
      <xdr:spPr>
        <a:xfrm>
          <a:off x="5304559" y="2565977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148</xdr:row>
      <xdr:rowOff>0</xdr:rowOff>
    </xdr:from>
    <xdr:ext cx="65" cy="172227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57A5BDD5-BD01-412C-936D-1151C1B6CB0C}"/>
            </a:ext>
          </a:extLst>
        </xdr:cNvPr>
        <xdr:cNvSpPr txBox="1"/>
      </xdr:nvSpPr>
      <xdr:spPr>
        <a:xfrm>
          <a:off x="5304559" y="2565977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149</xdr:row>
      <xdr:rowOff>0</xdr:rowOff>
    </xdr:from>
    <xdr:ext cx="65" cy="172227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CDE78134-5DA8-4141-A882-F6E423EF5754}"/>
            </a:ext>
          </a:extLst>
        </xdr:cNvPr>
        <xdr:cNvSpPr txBox="1"/>
      </xdr:nvSpPr>
      <xdr:spPr>
        <a:xfrm>
          <a:off x="5304559" y="2691245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149</xdr:row>
      <xdr:rowOff>0</xdr:rowOff>
    </xdr:from>
    <xdr:ext cx="65" cy="172227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659EA203-0059-49E7-885C-C0D818B08A3F}"/>
            </a:ext>
          </a:extLst>
        </xdr:cNvPr>
        <xdr:cNvSpPr txBox="1"/>
      </xdr:nvSpPr>
      <xdr:spPr>
        <a:xfrm>
          <a:off x="5304559" y="2691245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149</xdr:row>
      <xdr:rowOff>0</xdr:rowOff>
    </xdr:from>
    <xdr:ext cx="65" cy="172227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CAA7DBDA-36DE-4856-B3EA-97B324D9489B}"/>
            </a:ext>
          </a:extLst>
        </xdr:cNvPr>
        <xdr:cNvSpPr txBox="1"/>
      </xdr:nvSpPr>
      <xdr:spPr>
        <a:xfrm>
          <a:off x="5304559" y="2691245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152</xdr:row>
      <xdr:rowOff>0</xdr:rowOff>
    </xdr:from>
    <xdr:ext cx="65" cy="172227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E9CC72F1-98FE-4297-B117-CCA4A20F3CE9}"/>
            </a:ext>
          </a:extLst>
        </xdr:cNvPr>
        <xdr:cNvSpPr txBox="1"/>
      </xdr:nvSpPr>
      <xdr:spPr>
        <a:xfrm>
          <a:off x="5304559" y="2709140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152</xdr:row>
      <xdr:rowOff>0</xdr:rowOff>
    </xdr:from>
    <xdr:ext cx="65" cy="172227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AFBAC44E-87E8-4498-8908-3FF7012D8D53}"/>
            </a:ext>
          </a:extLst>
        </xdr:cNvPr>
        <xdr:cNvSpPr txBox="1"/>
      </xdr:nvSpPr>
      <xdr:spPr>
        <a:xfrm>
          <a:off x="5304559" y="2709140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152</xdr:row>
      <xdr:rowOff>0</xdr:rowOff>
    </xdr:from>
    <xdr:ext cx="65" cy="172227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CAF5DB4B-0A78-485B-8F91-C5579675906C}"/>
            </a:ext>
          </a:extLst>
        </xdr:cNvPr>
        <xdr:cNvSpPr txBox="1"/>
      </xdr:nvSpPr>
      <xdr:spPr>
        <a:xfrm>
          <a:off x="5304559" y="2709140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152</xdr:row>
      <xdr:rowOff>0</xdr:rowOff>
    </xdr:from>
    <xdr:ext cx="65" cy="172227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CA74EC51-0E67-44B8-B87A-80D18C9FC1A0}"/>
            </a:ext>
          </a:extLst>
        </xdr:cNvPr>
        <xdr:cNvSpPr txBox="1"/>
      </xdr:nvSpPr>
      <xdr:spPr>
        <a:xfrm>
          <a:off x="5304559" y="2709140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152</xdr:row>
      <xdr:rowOff>0</xdr:rowOff>
    </xdr:from>
    <xdr:ext cx="65" cy="172227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49B5D620-5657-4ACE-B0CA-B5AF4BFB46F8}"/>
            </a:ext>
          </a:extLst>
        </xdr:cNvPr>
        <xdr:cNvSpPr txBox="1"/>
      </xdr:nvSpPr>
      <xdr:spPr>
        <a:xfrm>
          <a:off x="5304559" y="2709140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152</xdr:row>
      <xdr:rowOff>0</xdr:rowOff>
    </xdr:from>
    <xdr:ext cx="65" cy="172227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B96F07AC-380D-44A0-A20F-814CBACD5399}"/>
            </a:ext>
          </a:extLst>
        </xdr:cNvPr>
        <xdr:cNvSpPr txBox="1"/>
      </xdr:nvSpPr>
      <xdr:spPr>
        <a:xfrm>
          <a:off x="5304559" y="2709140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D47C0130-DD52-454E-A528-3D051F129269}"/>
            </a:ext>
          </a:extLst>
        </xdr:cNvPr>
        <xdr:cNvSpPr txBox="1"/>
      </xdr:nvSpPr>
      <xdr:spPr>
        <a:xfrm>
          <a:off x="5304559" y="2691245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239D6B1E-6A59-4528-835A-F25F8E7750C1}"/>
            </a:ext>
          </a:extLst>
        </xdr:cNvPr>
        <xdr:cNvSpPr txBox="1"/>
      </xdr:nvSpPr>
      <xdr:spPr>
        <a:xfrm>
          <a:off x="5304559" y="2691245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580F5298-0761-42ED-A4D1-1DFBD83A0629}"/>
            </a:ext>
          </a:extLst>
        </xdr:cNvPr>
        <xdr:cNvSpPr txBox="1"/>
      </xdr:nvSpPr>
      <xdr:spPr>
        <a:xfrm>
          <a:off x="5304559" y="2691245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7B4AC875-3C3C-4927-B525-19486BF972B2}"/>
            </a:ext>
          </a:extLst>
        </xdr:cNvPr>
        <xdr:cNvSpPr txBox="1"/>
      </xdr:nvSpPr>
      <xdr:spPr>
        <a:xfrm>
          <a:off x="5304559" y="2709140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7583A207-EB1B-4CA0-8DEC-3B257826578C}"/>
            </a:ext>
          </a:extLst>
        </xdr:cNvPr>
        <xdr:cNvSpPr txBox="1"/>
      </xdr:nvSpPr>
      <xdr:spPr>
        <a:xfrm>
          <a:off x="5304559" y="2709140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CE12DF7B-1BA9-4D1A-8B6A-2CBEAABE72D9}"/>
            </a:ext>
          </a:extLst>
        </xdr:cNvPr>
        <xdr:cNvSpPr txBox="1"/>
      </xdr:nvSpPr>
      <xdr:spPr>
        <a:xfrm>
          <a:off x="5304559" y="2709140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BF410AC3-A9DB-48C7-B88D-962C363BE6CF}"/>
            </a:ext>
          </a:extLst>
        </xdr:cNvPr>
        <xdr:cNvSpPr txBox="1"/>
      </xdr:nvSpPr>
      <xdr:spPr>
        <a:xfrm>
          <a:off x="5304559" y="26733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DE05BB3D-C9F7-40D3-BA3F-CDF51026347B}"/>
            </a:ext>
          </a:extLst>
        </xdr:cNvPr>
        <xdr:cNvSpPr txBox="1"/>
      </xdr:nvSpPr>
      <xdr:spPr>
        <a:xfrm>
          <a:off x="5304559" y="26733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18F1ECB1-6CE6-490B-ADDC-AE1F49A17507}"/>
            </a:ext>
          </a:extLst>
        </xdr:cNvPr>
        <xdr:cNvSpPr txBox="1"/>
      </xdr:nvSpPr>
      <xdr:spPr>
        <a:xfrm>
          <a:off x="5304559" y="26733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923E1634-836A-42A6-BB7E-C2F294B1683F}"/>
            </a:ext>
          </a:extLst>
        </xdr:cNvPr>
        <xdr:cNvSpPr txBox="1"/>
      </xdr:nvSpPr>
      <xdr:spPr>
        <a:xfrm>
          <a:off x="5304559" y="2709140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41CAE3D9-5611-4ED9-9957-A8AFD314D84C}"/>
            </a:ext>
          </a:extLst>
        </xdr:cNvPr>
        <xdr:cNvSpPr txBox="1"/>
      </xdr:nvSpPr>
      <xdr:spPr>
        <a:xfrm>
          <a:off x="5304559" y="2709140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E18D4C80-9E52-4726-9B2E-15326D897CDD}"/>
            </a:ext>
          </a:extLst>
        </xdr:cNvPr>
        <xdr:cNvSpPr txBox="1"/>
      </xdr:nvSpPr>
      <xdr:spPr>
        <a:xfrm>
          <a:off x="5304559" y="2709140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2EDA1ACC-A3EE-4A65-AAA0-351D0B2948FB}"/>
            </a:ext>
          </a:extLst>
        </xdr:cNvPr>
        <xdr:cNvSpPr txBox="1"/>
      </xdr:nvSpPr>
      <xdr:spPr>
        <a:xfrm>
          <a:off x="5304559" y="2762827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59841033-9BA9-473A-8F8C-1B80049688B0}"/>
            </a:ext>
          </a:extLst>
        </xdr:cNvPr>
        <xdr:cNvSpPr txBox="1"/>
      </xdr:nvSpPr>
      <xdr:spPr>
        <a:xfrm>
          <a:off x="5304559" y="2762827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1FDE40B5-3D8A-472A-87B7-4F001DD9E04C}"/>
            </a:ext>
          </a:extLst>
        </xdr:cNvPr>
        <xdr:cNvSpPr txBox="1"/>
      </xdr:nvSpPr>
      <xdr:spPr>
        <a:xfrm>
          <a:off x="5304559" y="2762827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ABFEA70D-8EDF-438A-9016-49549C220284}"/>
            </a:ext>
          </a:extLst>
        </xdr:cNvPr>
        <xdr:cNvSpPr txBox="1"/>
      </xdr:nvSpPr>
      <xdr:spPr>
        <a:xfrm>
          <a:off x="5304559" y="2762827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E80B26F0-DEBF-42B0-B92B-134E1C9232FB}"/>
            </a:ext>
          </a:extLst>
        </xdr:cNvPr>
        <xdr:cNvSpPr txBox="1"/>
      </xdr:nvSpPr>
      <xdr:spPr>
        <a:xfrm>
          <a:off x="5304559" y="2762827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76" name="TextBox 75">
          <a:extLst>
            <a:ext uri="{FF2B5EF4-FFF2-40B4-BE49-F238E27FC236}">
              <a16:creationId xmlns:a16="http://schemas.microsoft.com/office/drawing/2014/main" id="{DAA7147E-28DE-42EA-B339-E1B7C9926E9B}"/>
            </a:ext>
          </a:extLst>
        </xdr:cNvPr>
        <xdr:cNvSpPr txBox="1"/>
      </xdr:nvSpPr>
      <xdr:spPr>
        <a:xfrm>
          <a:off x="5304559" y="2762827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119</xdr:row>
      <xdr:rowOff>0</xdr:rowOff>
    </xdr:from>
    <xdr:ext cx="65" cy="172227"/>
    <xdr:sp macro="" textlink="">
      <xdr:nvSpPr>
        <xdr:cNvPr id="77" name="TextBox 76">
          <a:extLst>
            <a:ext uri="{FF2B5EF4-FFF2-40B4-BE49-F238E27FC236}">
              <a16:creationId xmlns:a16="http://schemas.microsoft.com/office/drawing/2014/main" id="{6B840A78-CCBE-4AE8-A671-96D6202105B2}"/>
            </a:ext>
          </a:extLst>
        </xdr:cNvPr>
        <xdr:cNvSpPr txBox="1"/>
      </xdr:nvSpPr>
      <xdr:spPr>
        <a:xfrm>
          <a:off x="5306483" y="21209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119</xdr:row>
      <xdr:rowOff>0</xdr:rowOff>
    </xdr:from>
    <xdr:ext cx="65" cy="172227"/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4275D962-E9E1-4811-871C-07B299C3B90A}"/>
            </a:ext>
          </a:extLst>
        </xdr:cNvPr>
        <xdr:cNvSpPr txBox="1"/>
      </xdr:nvSpPr>
      <xdr:spPr>
        <a:xfrm>
          <a:off x="5306483" y="21209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119</xdr:row>
      <xdr:rowOff>0</xdr:rowOff>
    </xdr:from>
    <xdr:ext cx="65" cy="172227"/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17771E04-E049-48AA-AF06-8508FD8CDF56}"/>
            </a:ext>
          </a:extLst>
        </xdr:cNvPr>
        <xdr:cNvSpPr txBox="1"/>
      </xdr:nvSpPr>
      <xdr:spPr>
        <a:xfrm>
          <a:off x="5306483" y="21209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120</xdr:row>
      <xdr:rowOff>0</xdr:rowOff>
    </xdr:from>
    <xdr:ext cx="65" cy="172227"/>
    <xdr:sp macro="" textlink="">
      <xdr:nvSpPr>
        <xdr:cNvPr id="80" name="TextBox 79">
          <a:extLst>
            <a:ext uri="{FF2B5EF4-FFF2-40B4-BE49-F238E27FC236}">
              <a16:creationId xmlns:a16="http://schemas.microsoft.com/office/drawing/2014/main" id="{CDB99D02-80DF-471B-864D-4B510E3915E5}"/>
            </a:ext>
          </a:extLst>
        </xdr:cNvPr>
        <xdr:cNvSpPr txBox="1"/>
      </xdr:nvSpPr>
      <xdr:spPr>
        <a:xfrm>
          <a:off x="5306483" y="21388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120</xdr:row>
      <xdr:rowOff>0</xdr:rowOff>
    </xdr:from>
    <xdr:ext cx="65" cy="172227"/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56BF1AA5-19F2-420B-8F4E-F3BEF377D7CE}"/>
            </a:ext>
          </a:extLst>
        </xdr:cNvPr>
        <xdr:cNvSpPr txBox="1"/>
      </xdr:nvSpPr>
      <xdr:spPr>
        <a:xfrm>
          <a:off x="5306483" y="21388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120</xdr:row>
      <xdr:rowOff>0</xdr:rowOff>
    </xdr:from>
    <xdr:ext cx="65" cy="172227"/>
    <xdr:sp macro="" textlink="">
      <xdr:nvSpPr>
        <xdr:cNvPr id="82" name="TextBox 81">
          <a:extLst>
            <a:ext uri="{FF2B5EF4-FFF2-40B4-BE49-F238E27FC236}">
              <a16:creationId xmlns:a16="http://schemas.microsoft.com/office/drawing/2014/main" id="{581B8ABE-9ADF-42BA-9798-D08FBA51CBF7}"/>
            </a:ext>
          </a:extLst>
        </xdr:cNvPr>
        <xdr:cNvSpPr txBox="1"/>
      </xdr:nvSpPr>
      <xdr:spPr>
        <a:xfrm>
          <a:off x="5306483" y="21388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123</xdr:row>
      <xdr:rowOff>0</xdr:rowOff>
    </xdr:from>
    <xdr:ext cx="65" cy="172227"/>
    <xdr:sp macro="" textlink="">
      <xdr:nvSpPr>
        <xdr:cNvPr id="83" name="TextBox 82">
          <a:extLst>
            <a:ext uri="{FF2B5EF4-FFF2-40B4-BE49-F238E27FC236}">
              <a16:creationId xmlns:a16="http://schemas.microsoft.com/office/drawing/2014/main" id="{84BA0738-1438-4AD7-A143-B50829B5E178}"/>
            </a:ext>
          </a:extLst>
        </xdr:cNvPr>
        <xdr:cNvSpPr txBox="1"/>
      </xdr:nvSpPr>
      <xdr:spPr>
        <a:xfrm>
          <a:off x="5306483" y="219286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123</xdr:row>
      <xdr:rowOff>0</xdr:rowOff>
    </xdr:from>
    <xdr:ext cx="65" cy="172227"/>
    <xdr:sp macro="" textlink="">
      <xdr:nvSpPr>
        <xdr:cNvPr id="84" name="TextBox 83">
          <a:extLst>
            <a:ext uri="{FF2B5EF4-FFF2-40B4-BE49-F238E27FC236}">
              <a16:creationId xmlns:a16="http://schemas.microsoft.com/office/drawing/2014/main" id="{6D9192D0-6BD5-427B-BCF9-9DB225C9AD3C}"/>
            </a:ext>
          </a:extLst>
        </xdr:cNvPr>
        <xdr:cNvSpPr txBox="1"/>
      </xdr:nvSpPr>
      <xdr:spPr>
        <a:xfrm>
          <a:off x="5306483" y="219286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123</xdr:row>
      <xdr:rowOff>0</xdr:rowOff>
    </xdr:from>
    <xdr:ext cx="65" cy="172227"/>
    <xdr:sp macro="" textlink="">
      <xdr:nvSpPr>
        <xdr:cNvPr id="85" name="TextBox 84">
          <a:extLst>
            <a:ext uri="{FF2B5EF4-FFF2-40B4-BE49-F238E27FC236}">
              <a16:creationId xmlns:a16="http://schemas.microsoft.com/office/drawing/2014/main" id="{830B6057-DABE-495D-AA70-F2C14D0E1DAE}"/>
            </a:ext>
          </a:extLst>
        </xdr:cNvPr>
        <xdr:cNvSpPr txBox="1"/>
      </xdr:nvSpPr>
      <xdr:spPr>
        <a:xfrm>
          <a:off x="5306483" y="219286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86" name="TextBox 85">
          <a:extLst>
            <a:ext uri="{FF2B5EF4-FFF2-40B4-BE49-F238E27FC236}">
              <a16:creationId xmlns:a16="http://schemas.microsoft.com/office/drawing/2014/main" id="{B700EA79-7D1E-42EE-BCA7-5718F07E8056}"/>
            </a:ext>
          </a:extLst>
        </xdr:cNvPr>
        <xdr:cNvSpPr txBox="1"/>
      </xdr:nvSpPr>
      <xdr:spPr>
        <a:xfrm>
          <a:off x="5306483" y="20669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87" name="TextBox 86">
          <a:extLst>
            <a:ext uri="{FF2B5EF4-FFF2-40B4-BE49-F238E27FC236}">
              <a16:creationId xmlns:a16="http://schemas.microsoft.com/office/drawing/2014/main" id="{3DEA313D-11BA-4E98-8E36-E922DA996B45}"/>
            </a:ext>
          </a:extLst>
        </xdr:cNvPr>
        <xdr:cNvSpPr txBox="1"/>
      </xdr:nvSpPr>
      <xdr:spPr>
        <a:xfrm>
          <a:off x="5306483" y="20669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88" name="TextBox 87">
          <a:extLst>
            <a:ext uri="{FF2B5EF4-FFF2-40B4-BE49-F238E27FC236}">
              <a16:creationId xmlns:a16="http://schemas.microsoft.com/office/drawing/2014/main" id="{21DC8986-20DB-4FE0-A7E5-50F05E1FA9CE}"/>
            </a:ext>
          </a:extLst>
        </xdr:cNvPr>
        <xdr:cNvSpPr txBox="1"/>
      </xdr:nvSpPr>
      <xdr:spPr>
        <a:xfrm>
          <a:off x="5306483" y="20669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70D74B17-97BA-47DE-8F03-35261BF3D7FC}"/>
            </a:ext>
          </a:extLst>
        </xdr:cNvPr>
        <xdr:cNvSpPr txBox="1"/>
      </xdr:nvSpPr>
      <xdr:spPr>
        <a:xfrm>
          <a:off x="5306483" y="21388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90" name="TextBox 89">
          <a:extLst>
            <a:ext uri="{FF2B5EF4-FFF2-40B4-BE49-F238E27FC236}">
              <a16:creationId xmlns:a16="http://schemas.microsoft.com/office/drawing/2014/main" id="{508E2017-2BC3-47C5-BCD0-41639A1AC9FD}"/>
            </a:ext>
          </a:extLst>
        </xdr:cNvPr>
        <xdr:cNvSpPr txBox="1"/>
      </xdr:nvSpPr>
      <xdr:spPr>
        <a:xfrm>
          <a:off x="5306483" y="21388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D56AD323-5C81-46B3-87B3-D64D74492319}"/>
            </a:ext>
          </a:extLst>
        </xdr:cNvPr>
        <xdr:cNvSpPr txBox="1"/>
      </xdr:nvSpPr>
      <xdr:spPr>
        <a:xfrm>
          <a:off x="5306483" y="21388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92" name="TextBox 91">
          <a:extLst>
            <a:ext uri="{FF2B5EF4-FFF2-40B4-BE49-F238E27FC236}">
              <a16:creationId xmlns:a16="http://schemas.microsoft.com/office/drawing/2014/main" id="{438D70B7-839A-48EB-9352-AA31567D6423}"/>
            </a:ext>
          </a:extLst>
        </xdr:cNvPr>
        <xdr:cNvSpPr txBox="1"/>
      </xdr:nvSpPr>
      <xdr:spPr>
        <a:xfrm>
          <a:off x="5306483" y="21388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93" name="TextBox 92">
          <a:extLst>
            <a:ext uri="{FF2B5EF4-FFF2-40B4-BE49-F238E27FC236}">
              <a16:creationId xmlns:a16="http://schemas.microsoft.com/office/drawing/2014/main" id="{E0725700-209C-47DF-AC90-3926846D8839}"/>
            </a:ext>
          </a:extLst>
        </xdr:cNvPr>
        <xdr:cNvSpPr txBox="1"/>
      </xdr:nvSpPr>
      <xdr:spPr>
        <a:xfrm>
          <a:off x="5306483" y="21388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94" name="TextBox 93">
          <a:extLst>
            <a:ext uri="{FF2B5EF4-FFF2-40B4-BE49-F238E27FC236}">
              <a16:creationId xmlns:a16="http://schemas.microsoft.com/office/drawing/2014/main" id="{F3185AA5-5EA7-44CC-BDE9-BCF89996E17C}"/>
            </a:ext>
          </a:extLst>
        </xdr:cNvPr>
        <xdr:cNvSpPr txBox="1"/>
      </xdr:nvSpPr>
      <xdr:spPr>
        <a:xfrm>
          <a:off x="5306483" y="21388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95" name="TextBox 94">
          <a:extLst>
            <a:ext uri="{FF2B5EF4-FFF2-40B4-BE49-F238E27FC236}">
              <a16:creationId xmlns:a16="http://schemas.microsoft.com/office/drawing/2014/main" id="{92B01DD7-4D90-4549-9C30-941AE34E898A}"/>
            </a:ext>
          </a:extLst>
        </xdr:cNvPr>
        <xdr:cNvSpPr txBox="1"/>
      </xdr:nvSpPr>
      <xdr:spPr>
        <a:xfrm>
          <a:off x="5306483" y="23801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96" name="TextBox 95">
          <a:extLst>
            <a:ext uri="{FF2B5EF4-FFF2-40B4-BE49-F238E27FC236}">
              <a16:creationId xmlns:a16="http://schemas.microsoft.com/office/drawing/2014/main" id="{722A040E-29B3-48BE-A224-5578E34EA081}"/>
            </a:ext>
          </a:extLst>
        </xdr:cNvPr>
        <xdr:cNvSpPr txBox="1"/>
      </xdr:nvSpPr>
      <xdr:spPr>
        <a:xfrm>
          <a:off x="5306483" y="23801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97" name="TextBox 96">
          <a:extLst>
            <a:ext uri="{FF2B5EF4-FFF2-40B4-BE49-F238E27FC236}">
              <a16:creationId xmlns:a16="http://schemas.microsoft.com/office/drawing/2014/main" id="{3F5EF219-8CBA-4438-B464-16C537866251}"/>
            </a:ext>
          </a:extLst>
        </xdr:cNvPr>
        <xdr:cNvSpPr txBox="1"/>
      </xdr:nvSpPr>
      <xdr:spPr>
        <a:xfrm>
          <a:off x="5306483" y="23801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44BDBFFC-14A9-4528-83BD-2CA7A498A8D4}"/>
            </a:ext>
          </a:extLst>
        </xdr:cNvPr>
        <xdr:cNvSpPr txBox="1"/>
      </xdr:nvSpPr>
      <xdr:spPr>
        <a:xfrm>
          <a:off x="5306483" y="33686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1803991C-7E70-458A-9D9E-ADDB4A7EFCBE}"/>
            </a:ext>
          </a:extLst>
        </xdr:cNvPr>
        <xdr:cNvSpPr txBox="1"/>
      </xdr:nvSpPr>
      <xdr:spPr>
        <a:xfrm>
          <a:off x="5306483" y="33686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100" name="TextBox 99">
          <a:extLst>
            <a:ext uri="{FF2B5EF4-FFF2-40B4-BE49-F238E27FC236}">
              <a16:creationId xmlns:a16="http://schemas.microsoft.com/office/drawing/2014/main" id="{442717E4-2B50-48A4-8806-FD7C26B00804}"/>
            </a:ext>
          </a:extLst>
        </xdr:cNvPr>
        <xdr:cNvSpPr txBox="1"/>
      </xdr:nvSpPr>
      <xdr:spPr>
        <a:xfrm>
          <a:off x="5306483" y="33686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101" name="TextBox 100">
          <a:extLst>
            <a:ext uri="{FF2B5EF4-FFF2-40B4-BE49-F238E27FC236}">
              <a16:creationId xmlns:a16="http://schemas.microsoft.com/office/drawing/2014/main" id="{DBBBBD7E-0B32-471D-92CB-0AA860C46027}"/>
            </a:ext>
          </a:extLst>
        </xdr:cNvPr>
        <xdr:cNvSpPr txBox="1"/>
      </xdr:nvSpPr>
      <xdr:spPr>
        <a:xfrm>
          <a:off x="5306483" y="33686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102" name="TextBox 101">
          <a:extLst>
            <a:ext uri="{FF2B5EF4-FFF2-40B4-BE49-F238E27FC236}">
              <a16:creationId xmlns:a16="http://schemas.microsoft.com/office/drawing/2014/main" id="{DDF9E81B-C66C-4701-8615-68D38231A478}"/>
            </a:ext>
          </a:extLst>
        </xdr:cNvPr>
        <xdr:cNvSpPr txBox="1"/>
      </xdr:nvSpPr>
      <xdr:spPr>
        <a:xfrm>
          <a:off x="5306483" y="33686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156</xdr:row>
      <xdr:rowOff>0</xdr:rowOff>
    </xdr:from>
    <xdr:ext cx="65" cy="172227"/>
    <xdr:sp macro="" textlink="">
      <xdr:nvSpPr>
        <xdr:cNvPr id="103" name="TextBox 102">
          <a:extLst>
            <a:ext uri="{FF2B5EF4-FFF2-40B4-BE49-F238E27FC236}">
              <a16:creationId xmlns:a16="http://schemas.microsoft.com/office/drawing/2014/main" id="{02AC4D94-3B1F-454C-AA13-110C93C50534}"/>
            </a:ext>
          </a:extLst>
        </xdr:cNvPr>
        <xdr:cNvSpPr txBox="1"/>
      </xdr:nvSpPr>
      <xdr:spPr>
        <a:xfrm>
          <a:off x="5306483" y="33686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04" name="TextBox 103">
          <a:extLst>
            <a:ext uri="{FF2B5EF4-FFF2-40B4-BE49-F238E27FC236}">
              <a16:creationId xmlns:a16="http://schemas.microsoft.com/office/drawing/2014/main" id="{0C571EF6-6EBD-4A77-AD39-41D7C7F4694F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05" name="TextBox 104">
          <a:extLst>
            <a:ext uri="{FF2B5EF4-FFF2-40B4-BE49-F238E27FC236}">
              <a16:creationId xmlns:a16="http://schemas.microsoft.com/office/drawing/2014/main" id="{211A41A3-523F-489B-80A6-8621F2D923E9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06" name="TextBox 105">
          <a:extLst>
            <a:ext uri="{FF2B5EF4-FFF2-40B4-BE49-F238E27FC236}">
              <a16:creationId xmlns:a16="http://schemas.microsoft.com/office/drawing/2014/main" id="{6F3995A6-CC1B-4907-86A9-85B4F28A7664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07" name="TextBox 106">
          <a:extLst>
            <a:ext uri="{FF2B5EF4-FFF2-40B4-BE49-F238E27FC236}">
              <a16:creationId xmlns:a16="http://schemas.microsoft.com/office/drawing/2014/main" id="{963A2184-7ABC-43E0-B526-A9C6A7D105D2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08" name="TextBox 107">
          <a:extLst>
            <a:ext uri="{FF2B5EF4-FFF2-40B4-BE49-F238E27FC236}">
              <a16:creationId xmlns:a16="http://schemas.microsoft.com/office/drawing/2014/main" id="{5E0F398D-83A9-49AA-BA0C-0FA633DE8A19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80D00D6F-4687-4D77-8056-E8A923C1020C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10" name="TextBox 109">
          <a:extLst>
            <a:ext uri="{FF2B5EF4-FFF2-40B4-BE49-F238E27FC236}">
              <a16:creationId xmlns:a16="http://schemas.microsoft.com/office/drawing/2014/main" id="{6FEB13F0-C221-4C1F-B7AE-F5A26D72A971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11" name="TextBox 110">
          <a:extLst>
            <a:ext uri="{FF2B5EF4-FFF2-40B4-BE49-F238E27FC236}">
              <a16:creationId xmlns:a16="http://schemas.microsoft.com/office/drawing/2014/main" id="{41D7C31D-8BFE-4F40-B9B4-433F1CE8B4C7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12" name="TextBox 111">
          <a:extLst>
            <a:ext uri="{FF2B5EF4-FFF2-40B4-BE49-F238E27FC236}">
              <a16:creationId xmlns:a16="http://schemas.microsoft.com/office/drawing/2014/main" id="{310D0CEB-195D-49F5-895C-2ABA83D53A1B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13" name="TextBox 112">
          <a:extLst>
            <a:ext uri="{FF2B5EF4-FFF2-40B4-BE49-F238E27FC236}">
              <a16:creationId xmlns:a16="http://schemas.microsoft.com/office/drawing/2014/main" id="{6EB949D5-7B3F-4050-A469-2F9BB0761E3A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14" name="TextBox 113">
          <a:extLst>
            <a:ext uri="{FF2B5EF4-FFF2-40B4-BE49-F238E27FC236}">
              <a16:creationId xmlns:a16="http://schemas.microsoft.com/office/drawing/2014/main" id="{1B557103-AC7A-480F-BE8A-68CA07505F74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15" name="TextBox 114">
          <a:extLst>
            <a:ext uri="{FF2B5EF4-FFF2-40B4-BE49-F238E27FC236}">
              <a16:creationId xmlns:a16="http://schemas.microsoft.com/office/drawing/2014/main" id="{CDE79F9A-0746-47BC-8EF9-DD5D98E18EA9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16" name="TextBox 115">
          <a:extLst>
            <a:ext uri="{FF2B5EF4-FFF2-40B4-BE49-F238E27FC236}">
              <a16:creationId xmlns:a16="http://schemas.microsoft.com/office/drawing/2014/main" id="{FB88067E-3420-4813-8BE8-693AF22CBB46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17" name="TextBox 116">
          <a:extLst>
            <a:ext uri="{FF2B5EF4-FFF2-40B4-BE49-F238E27FC236}">
              <a16:creationId xmlns:a16="http://schemas.microsoft.com/office/drawing/2014/main" id="{345D8CDA-F1E1-486C-BE25-C85D93700974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18" name="TextBox 117">
          <a:extLst>
            <a:ext uri="{FF2B5EF4-FFF2-40B4-BE49-F238E27FC236}">
              <a16:creationId xmlns:a16="http://schemas.microsoft.com/office/drawing/2014/main" id="{7374B540-8661-48C9-AFA5-E0652D90BD2E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19" name="TextBox 118">
          <a:extLst>
            <a:ext uri="{FF2B5EF4-FFF2-40B4-BE49-F238E27FC236}">
              <a16:creationId xmlns:a16="http://schemas.microsoft.com/office/drawing/2014/main" id="{33CFDF34-7ADD-4830-AFA1-69D929A3227D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20" name="TextBox 119">
          <a:extLst>
            <a:ext uri="{FF2B5EF4-FFF2-40B4-BE49-F238E27FC236}">
              <a16:creationId xmlns:a16="http://schemas.microsoft.com/office/drawing/2014/main" id="{7BAAE1B6-566C-4FE8-AAE5-5DF7EAE2A421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21" name="TextBox 120">
          <a:extLst>
            <a:ext uri="{FF2B5EF4-FFF2-40B4-BE49-F238E27FC236}">
              <a16:creationId xmlns:a16="http://schemas.microsoft.com/office/drawing/2014/main" id="{07D7F708-ECD1-4EEA-9C1A-0A1674E321CF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22" name="TextBox 121">
          <a:extLst>
            <a:ext uri="{FF2B5EF4-FFF2-40B4-BE49-F238E27FC236}">
              <a16:creationId xmlns:a16="http://schemas.microsoft.com/office/drawing/2014/main" id="{BD6A1EB7-E9E6-40B6-8DBE-B1378807F5DA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23" name="TextBox 122">
          <a:extLst>
            <a:ext uri="{FF2B5EF4-FFF2-40B4-BE49-F238E27FC236}">
              <a16:creationId xmlns:a16="http://schemas.microsoft.com/office/drawing/2014/main" id="{2EC3CDD2-2CED-452B-8B85-CC905264AE2B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24" name="TextBox 123">
          <a:extLst>
            <a:ext uri="{FF2B5EF4-FFF2-40B4-BE49-F238E27FC236}">
              <a16:creationId xmlns:a16="http://schemas.microsoft.com/office/drawing/2014/main" id="{6E7149B1-D6B8-4109-BB98-CD2FB58F2BC8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25" name="TextBox 124">
          <a:extLst>
            <a:ext uri="{FF2B5EF4-FFF2-40B4-BE49-F238E27FC236}">
              <a16:creationId xmlns:a16="http://schemas.microsoft.com/office/drawing/2014/main" id="{1D5EA974-8E7D-43D5-97D6-79B264474C57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26" name="TextBox 125">
          <a:extLst>
            <a:ext uri="{FF2B5EF4-FFF2-40B4-BE49-F238E27FC236}">
              <a16:creationId xmlns:a16="http://schemas.microsoft.com/office/drawing/2014/main" id="{5F54E1FA-4261-403E-A3B1-C94ABEE87291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27" name="TextBox 126">
          <a:extLst>
            <a:ext uri="{FF2B5EF4-FFF2-40B4-BE49-F238E27FC236}">
              <a16:creationId xmlns:a16="http://schemas.microsoft.com/office/drawing/2014/main" id="{313C8CCC-B0A9-4105-938A-F7CA5965CA23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28" name="TextBox 127">
          <a:extLst>
            <a:ext uri="{FF2B5EF4-FFF2-40B4-BE49-F238E27FC236}">
              <a16:creationId xmlns:a16="http://schemas.microsoft.com/office/drawing/2014/main" id="{E675A74F-5324-44C8-A291-CF4C027CE00E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29" name="TextBox 128">
          <a:extLst>
            <a:ext uri="{FF2B5EF4-FFF2-40B4-BE49-F238E27FC236}">
              <a16:creationId xmlns:a16="http://schemas.microsoft.com/office/drawing/2014/main" id="{9DA2567E-5229-4DC8-AC6A-84DD66E6B783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30" name="TextBox 129">
          <a:extLst>
            <a:ext uri="{FF2B5EF4-FFF2-40B4-BE49-F238E27FC236}">
              <a16:creationId xmlns:a16="http://schemas.microsoft.com/office/drawing/2014/main" id="{CA6F552B-EF6B-41C9-90B7-B5B2BE7E7F01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31" name="TextBox 130">
          <a:extLst>
            <a:ext uri="{FF2B5EF4-FFF2-40B4-BE49-F238E27FC236}">
              <a16:creationId xmlns:a16="http://schemas.microsoft.com/office/drawing/2014/main" id="{47E027E4-65D0-471A-869B-FAF9E297EBDE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32" name="TextBox 131">
          <a:extLst>
            <a:ext uri="{FF2B5EF4-FFF2-40B4-BE49-F238E27FC236}">
              <a16:creationId xmlns:a16="http://schemas.microsoft.com/office/drawing/2014/main" id="{4316FF64-2A4A-41F1-8F32-65B70B8F19D5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155</xdr:row>
      <xdr:rowOff>0</xdr:rowOff>
    </xdr:from>
    <xdr:ext cx="65" cy="172227"/>
    <xdr:sp macro="" textlink="">
      <xdr:nvSpPr>
        <xdr:cNvPr id="133" name="TextBox 132">
          <a:extLst>
            <a:ext uri="{FF2B5EF4-FFF2-40B4-BE49-F238E27FC236}">
              <a16:creationId xmlns:a16="http://schemas.microsoft.com/office/drawing/2014/main" id="{A6FF6954-5028-4228-AA9A-92DECB65DD73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134" name="TextBox 133">
          <a:extLst>
            <a:ext uri="{FF2B5EF4-FFF2-40B4-BE49-F238E27FC236}">
              <a16:creationId xmlns:a16="http://schemas.microsoft.com/office/drawing/2014/main" id="{ACCE3CBB-9702-4523-B589-EE37791ECD4F}"/>
            </a:ext>
          </a:extLst>
        </xdr:cNvPr>
        <xdr:cNvSpPr txBox="1"/>
      </xdr:nvSpPr>
      <xdr:spPr>
        <a:xfrm>
          <a:off x="5306483" y="338666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135" name="TextBox 134">
          <a:extLst>
            <a:ext uri="{FF2B5EF4-FFF2-40B4-BE49-F238E27FC236}">
              <a16:creationId xmlns:a16="http://schemas.microsoft.com/office/drawing/2014/main" id="{6A72CA96-C2F0-4808-A17B-ABB083256F89}"/>
            </a:ext>
          </a:extLst>
        </xdr:cNvPr>
        <xdr:cNvSpPr txBox="1"/>
      </xdr:nvSpPr>
      <xdr:spPr>
        <a:xfrm>
          <a:off x="5306483" y="338666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136" name="TextBox 135">
          <a:extLst>
            <a:ext uri="{FF2B5EF4-FFF2-40B4-BE49-F238E27FC236}">
              <a16:creationId xmlns:a16="http://schemas.microsoft.com/office/drawing/2014/main" id="{5C7F8386-A711-47AD-A55C-41C0D1A39690}"/>
            </a:ext>
          </a:extLst>
        </xdr:cNvPr>
        <xdr:cNvSpPr txBox="1"/>
      </xdr:nvSpPr>
      <xdr:spPr>
        <a:xfrm>
          <a:off x="5306483" y="338666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137" name="TextBox 136">
          <a:extLst>
            <a:ext uri="{FF2B5EF4-FFF2-40B4-BE49-F238E27FC236}">
              <a16:creationId xmlns:a16="http://schemas.microsoft.com/office/drawing/2014/main" id="{9EAA9CA5-3668-4B71-A193-19BB7E2F02D5}"/>
            </a:ext>
          </a:extLst>
        </xdr:cNvPr>
        <xdr:cNvSpPr txBox="1"/>
      </xdr:nvSpPr>
      <xdr:spPr>
        <a:xfrm>
          <a:off x="5306483" y="338666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138" name="TextBox 137">
          <a:extLst>
            <a:ext uri="{FF2B5EF4-FFF2-40B4-BE49-F238E27FC236}">
              <a16:creationId xmlns:a16="http://schemas.microsoft.com/office/drawing/2014/main" id="{CE88AE83-979B-473D-BA9E-733054848E4D}"/>
            </a:ext>
          </a:extLst>
        </xdr:cNvPr>
        <xdr:cNvSpPr txBox="1"/>
      </xdr:nvSpPr>
      <xdr:spPr>
        <a:xfrm>
          <a:off x="5306483" y="338666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190</xdr:row>
      <xdr:rowOff>0</xdr:rowOff>
    </xdr:from>
    <xdr:ext cx="65" cy="172227"/>
    <xdr:sp macro="" textlink="">
      <xdr:nvSpPr>
        <xdr:cNvPr id="139" name="TextBox 138">
          <a:extLst>
            <a:ext uri="{FF2B5EF4-FFF2-40B4-BE49-F238E27FC236}">
              <a16:creationId xmlns:a16="http://schemas.microsoft.com/office/drawing/2014/main" id="{EF7DA3FE-3CB9-40C9-A248-8504BEF82073}"/>
            </a:ext>
          </a:extLst>
        </xdr:cNvPr>
        <xdr:cNvSpPr txBox="1"/>
      </xdr:nvSpPr>
      <xdr:spPr>
        <a:xfrm>
          <a:off x="5306483" y="338666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40" name="TextBox 139">
          <a:extLst>
            <a:ext uri="{FF2B5EF4-FFF2-40B4-BE49-F238E27FC236}">
              <a16:creationId xmlns:a16="http://schemas.microsoft.com/office/drawing/2014/main" id="{AC5AB678-B3AF-475F-A259-0BFEA7AB5C35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41" name="TextBox 140">
          <a:extLst>
            <a:ext uri="{FF2B5EF4-FFF2-40B4-BE49-F238E27FC236}">
              <a16:creationId xmlns:a16="http://schemas.microsoft.com/office/drawing/2014/main" id="{667CF058-E173-47C5-B26E-57B68B55527D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42" name="TextBox 141">
          <a:extLst>
            <a:ext uri="{FF2B5EF4-FFF2-40B4-BE49-F238E27FC236}">
              <a16:creationId xmlns:a16="http://schemas.microsoft.com/office/drawing/2014/main" id="{A8735737-4346-4B58-A501-BB064ABB0482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43" name="TextBox 142">
          <a:extLst>
            <a:ext uri="{FF2B5EF4-FFF2-40B4-BE49-F238E27FC236}">
              <a16:creationId xmlns:a16="http://schemas.microsoft.com/office/drawing/2014/main" id="{5A765AB6-A432-4176-A6D4-EB85F4761A77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44" name="TextBox 143">
          <a:extLst>
            <a:ext uri="{FF2B5EF4-FFF2-40B4-BE49-F238E27FC236}">
              <a16:creationId xmlns:a16="http://schemas.microsoft.com/office/drawing/2014/main" id="{30D30867-FC47-411B-A964-DAD7166ED9CD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45" name="TextBox 144">
          <a:extLst>
            <a:ext uri="{FF2B5EF4-FFF2-40B4-BE49-F238E27FC236}">
              <a16:creationId xmlns:a16="http://schemas.microsoft.com/office/drawing/2014/main" id="{31B06F6D-6557-411E-ADFD-F78E1F6B53B9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46" name="TextBox 145">
          <a:extLst>
            <a:ext uri="{FF2B5EF4-FFF2-40B4-BE49-F238E27FC236}">
              <a16:creationId xmlns:a16="http://schemas.microsoft.com/office/drawing/2014/main" id="{983B1B86-CE4F-4814-B51E-E17B2E3DE8E9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47" name="TextBox 146">
          <a:extLst>
            <a:ext uri="{FF2B5EF4-FFF2-40B4-BE49-F238E27FC236}">
              <a16:creationId xmlns:a16="http://schemas.microsoft.com/office/drawing/2014/main" id="{F995FDCD-5D73-459D-8A2E-8754182D4148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48" name="TextBox 147">
          <a:extLst>
            <a:ext uri="{FF2B5EF4-FFF2-40B4-BE49-F238E27FC236}">
              <a16:creationId xmlns:a16="http://schemas.microsoft.com/office/drawing/2014/main" id="{AE0C3B9B-A0A9-4765-AC8D-8A4FB9A4848A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49" name="TextBox 148">
          <a:extLst>
            <a:ext uri="{FF2B5EF4-FFF2-40B4-BE49-F238E27FC236}">
              <a16:creationId xmlns:a16="http://schemas.microsoft.com/office/drawing/2014/main" id="{A0D5E2CE-66C6-45A6-A4AC-99D67753F16E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50" name="TextBox 149">
          <a:extLst>
            <a:ext uri="{FF2B5EF4-FFF2-40B4-BE49-F238E27FC236}">
              <a16:creationId xmlns:a16="http://schemas.microsoft.com/office/drawing/2014/main" id="{5CE970D9-8E45-42F2-B898-669FDFCB4F59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51" name="TextBox 150">
          <a:extLst>
            <a:ext uri="{FF2B5EF4-FFF2-40B4-BE49-F238E27FC236}">
              <a16:creationId xmlns:a16="http://schemas.microsoft.com/office/drawing/2014/main" id="{00437268-8F31-48F5-BF38-BF4F38B7AC4F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52" name="TextBox 151">
          <a:extLst>
            <a:ext uri="{FF2B5EF4-FFF2-40B4-BE49-F238E27FC236}">
              <a16:creationId xmlns:a16="http://schemas.microsoft.com/office/drawing/2014/main" id="{DA9411D1-1BA6-452E-8311-EFC04CD4349D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53" name="TextBox 152">
          <a:extLst>
            <a:ext uri="{FF2B5EF4-FFF2-40B4-BE49-F238E27FC236}">
              <a16:creationId xmlns:a16="http://schemas.microsoft.com/office/drawing/2014/main" id="{489B1177-1E12-412E-80A6-2368C26C22E1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54" name="TextBox 153">
          <a:extLst>
            <a:ext uri="{FF2B5EF4-FFF2-40B4-BE49-F238E27FC236}">
              <a16:creationId xmlns:a16="http://schemas.microsoft.com/office/drawing/2014/main" id="{680DB29F-70A9-4F6D-9220-F54D76A73D72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55" name="TextBox 154">
          <a:extLst>
            <a:ext uri="{FF2B5EF4-FFF2-40B4-BE49-F238E27FC236}">
              <a16:creationId xmlns:a16="http://schemas.microsoft.com/office/drawing/2014/main" id="{48C1FD37-D984-46D3-A48D-9533DECBEC42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56" name="TextBox 155">
          <a:extLst>
            <a:ext uri="{FF2B5EF4-FFF2-40B4-BE49-F238E27FC236}">
              <a16:creationId xmlns:a16="http://schemas.microsoft.com/office/drawing/2014/main" id="{EC736F10-6A69-4DFA-BF03-C8C2C4BD6F75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57" name="TextBox 156">
          <a:extLst>
            <a:ext uri="{FF2B5EF4-FFF2-40B4-BE49-F238E27FC236}">
              <a16:creationId xmlns:a16="http://schemas.microsoft.com/office/drawing/2014/main" id="{314E1E0A-CB45-489F-8B3D-7E53A4524801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58" name="TextBox 157">
          <a:extLst>
            <a:ext uri="{FF2B5EF4-FFF2-40B4-BE49-F238E27FC236}">
              <a16:creationId xmlns:a16="http://schemas.microsoft.com/office/drawing/2014/main" id="{B7FCCE5F-7C1A-48FA-B341-F32224EDD5E6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59" name="TextBox 158">
          <a:extLst>
            <a:ext uri="{FF2B5EF4-FFF2-40B4-BE49-F238E27FC236}">
              <a16:creationId xmlns:a16="http://schemas.microsoft.com/office/drawing/2014/main" id="{D9B1EB43-3738-4C79-AE72-3BB327A5283A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60" name="TextBox 159">
          <a:extLst>
            <a:ext uri="{FF2B5EF4-FFF2-40B4-BE49-F238E27FC236}">
              <a16:creationId xmlns:a16="http://schemas.microsoft.com/office/drawing/2014/main" id="{1EED6805-B05A-4B84-9D3D-B806F6453924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61" name="TextBox 160">
          <a:extLst>
            <a:ext uri="{FF2B5EF4-FFF2-40B4-BE49-F238E27FC236}">
              <a16:creationId xmlns:a16="http://schemas.microsoft.com/office/drawing/2014/main" id="{F389CE9E-07E1-463A-8689-BC25FA4FACBF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62" name="TextBox 161">
          <a:extLst>
            <a:ext uri="{FF2B5EF4-FFF2-40B4-BE49-F238E27FC236}">
              <a16:creationId xmlns:a16="http://schemas.microsoft.com/office/drawing/2014/main" id="{1B2499A8-7B48-47B9-883B-F009C83388BD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63" name="TextBox 162">
          <a:extLst>
            <a:ext uri="{FF2B5EF4-FFF2-40B4-BE49-F238E27FC236}">
              <a16:creationId xmlns:a16="http://schemas.microsoft.com/office/drawing/2014/main" id="{2D125E9C-448F-4D3A-A434-E0158B2E6881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64" name="TextBox 163">
          <a:extLst>
            <a:ext uri="{FF2B5EF4-FFF2-40B4-BE49-F238E27FC236}">
              <a16:creationId xmlns:a16="http://schemas.microsoft.com/office/drawing/2014/main" id="{24A26175-B1D5-43B0-A3B3-595ABFA821E4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65" name="TextBox 164">
          <a:extLst>
            <a:ext uri="{FF2B5EF4-FFF2-40B4-BE49-F238E27FC236}">
              <a16:creationId xmlns:a16="http://schemas.microsoft.com/office/drawing/2014/main" id="{E035F850-5C59-47F3-BA9F-37434EA7C7C2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66" name="TextBox 165">
          <a:extLst>
            <a:ext uri="{FF2B5EF4-FFF2-40B4-BE49-F238E27FC236}">
              <a16:creationId xmlns:a16="http://schemas.microsoft.com/office/drawing/2014/main" id="{266B1CA2-3C47-4BCF-A036-489961BC7EB0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67" name="TextBox 166">
          <a:extLst>
            <a:ext uri="{FF2B5EF4-FFF2-40B4-BE49-F238E27FC236}">
              <a16:creationId xmlns:a16="http://schemas.microsoft.com/office/drawing/2014/main" id="{FD645D47-B7F8-4EA9-9DC9-A20CC8E6C858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68" name="TextBox 167">
          <a:extLst>
            <a:ext uri="{FF2B5EF4-FFF2-40B4-BE49-F238E27FC236}">
              <a16:creationId xmlns:a16="http://schemas.microsoft.com/office/drawing/2014/main" id="{82547351-1354-49A3-B342-4BC8A49B9DCD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189</xdr:row>
      <xdr:rowOff>0</xdr:rowOff>
    </xdr:from>
    <xdr:ext cx="65" cy="172227"/>
    <xdr:sp macro="" textlink="">
      <xdr:nvSpPr>
        <xdr:cNvPr id="169" name="TextBox 168">
          <a:extLst>
            <a:ext uri="{FF2B5EF4-FFF2-40B4-BE49-F238E27FC236}">
              <a16:creationId xmlns:a16="http://schemas.microsoft.com/office/drawing/2014/main" id="{45CF1F88-156A-4D78-A0AC-F03EA9D4BF0E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70" name="TextBox 169">
          <a:extLst>
            <a:ext uri="{FF2B5EF4-FFF2-40B4-BE49-F238E27FC236}">
              <a16:creationId xmlns:a16="http://schemas.microsoft.com/office/drawing/2014/main" id="{D9F63F1F-4DC6-43F8-9227-20934E8A5BD0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71" name="TextBox 170">
          <a:extLst>
            <a:ext uri="{FF2B5EF4-FFF2-40B4-BE49-F238E27FC236}">
              <a16:creationId xmlns:a16="http://schemas.microsoft.com/office/drawing/2014/main" id="{F8B6766A-9314-4231-B8D7-4FA2B71447D3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72" name="TextBox 171">
          <a:extLst>
            <a:ext uri="{FF2B5EF4-FFF2-40B4-BE49-F238E27FC236}">
              <a16:creationId xmlns:a16="http://schemas.microsoft.com/office/drawing/2014/main" id="{8543572E-01AA-426D-921D-6F4B69265ED6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73" name="TextBox 172">
          <a:extLst>
            <a:ext uri="{FF2B5EF4-FFF2-40B4-BE49-F238E27FC236}">
              <a16:creationId xmlns:a16="http://schemas.microsoft.com/office/drawing/2014/main" id="{A8E18014-F525-4E30-A728-BD19AFFF6752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74" name="TextBox 173">
          <a:extLst>
            <a:ext uri="{FF2B5EF4-FFF2-40B4-BE49-F238E27FC236}">
              <a16:creationId xmlns:a16="http://schemas.microsoft.com/office/drawing/2014/main" id="{B53D05C2-20B7-4500-9C08-067721988798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75" name="TextBox 174">
          <a:extLst>
            <a:ext uri="{FF2B5EF4-FFF2-40B4-BE49-F238E27FC236}">
              <a16:creationId xmlns:a16="http://schemas.microsoft.com/office/drawing/2014/main" id="{4DC44ACC-345D-4D7E-9000-CC492781262E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76" name="TextBox 175">
          <a:extLst>
            <a:ext uri="{FF2B5EF4-FFF2-40B4-BE49-F238E27FC236}">
              <a16:creationId xmlns:a16="http://schemas.microsoft.com/office/drawing/2014/main" id="{61928352-93EE-4D21-9AC2-DC53C948D9F3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77" name="TextBox 176">
          <a:extLst>
            <a:ext uri="{FF2B5EF4-FFF2-40B4-BE49-F238E27FC236}">
              <a16:creationId xmlns:a16="http://schemas.microsoft.com/office/drawing/2014/main" id="{5B05AD80-4816-4B26-994C-3721172DD000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78" name="TextBox 177">
          <a:extLst>
            <a:ext uri="{FF2B5EF4-FFF2-40B4-BE49-F238E27FC236}">
              <a16:creationId xmlns:a16="http://schemas.microsoft.com/office/drawing/2014/main" id="{2389B77D-B760-4C0E-97DA-62B7EC3C7602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79" name="TextBox 178">
          <a:extLst>
            <a:ext uri="{FF2B5EF4-FFF2-40B4-BE49-F238E27FC236}">
              <a16:creationId xmlns:a16="http://schemas.microsoft.com/office/drawing/2014/main" id="{3E79DE45-8271-47E5-A7D1-508E467F2D89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80" name="TextBox 179">
          <a:extLst>
            <a:ext uri="{FF2B5EF4-FFF2-40B4-BE49-F238E27FC236}">
              <a16:creationId xmlns:a16="http://schemas.microsoft.com/office/drawing/2014/main" id="{267F4AE3-71B1-4688-9A58-5669F330B968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81" name="TextBox 180">
          <a:extLst>
            <a:ext uri="{FF2B5EF4-FFF2-40B4-BE49-F238E27FC236}">
              <a16:creationId xmlns:a16="http://schemas.microsoft.com/office/drawing/2014/main" id="{0FCFA726-90B4-4A89-88EE-88D8042BA4F5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82" name="TextBox 181">
          <a:extLst>
            <a:ext uri="{FF2B5EF4-FFF2-40B4-BE49-F238E27FC236}">
              <a16:creationId xmlns:a16="http://schemas.microsoft.com/office/drawing/2014/main" id="{5B5A5608-07E9-48E4-A30F-BCE0A9AD87A9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83" name="TextBox 182">
          <a:extLst>
            <a:ext uri="{FF2B5EF4-FFF2-40B4-BE49-F238E27FC236}">
              <a16:creationId xmlns:a16="http://schemas.microsoft.com/office/drawing/2014/main" id="{7B93E8E0-66CE-4221-8795-6221B99978FE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84" name="TextBox 183">
          <a:extLst>
            <a:ext uri="{FF2B5EF4-FFF2-40B4-BE49-F238E27FC236}">
              <a16:creationId xmlns:a16="http://schemas.microsoft.com/office/drawing/2014/main" id="{0CCEDA82-72D0-41FC-98F0-9C60B069F2D2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85" name="TextBox 184">
          <a:extLst>
            <a:ext uri="{FF2B5EF4-FFF2-40B4-BE49-F238E27FC236}">
              <a16:creationId xmlns:a16="http://schemas.microsoft.com/office/drawing/2014/main" id="{4A2ADBED-BFAB-4365-8ACE-FFAC45C819EC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86" name="TextBox 185">
          <a:extLst>
            <a:ext uri="{FF2B5EF4-FFF2-40B4-BE49-F238E27FC236}">
              <a16:creationId xmlns:a16="http://schemas.microsoft.com/office/drawing/2014/main" id="{90D477FF-066A-48AB-84B3-CCD2A10DE219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87" name="TextBox 186">
          <a:extLst>
            <a:ext uri="{FF2B5EF4-FFF2-40B4-BE49-F238E27FC236}">
              <a16:creationId xmlns:a16="http://schemas.microsoft.com/office/drawing/2014/main" id="{3A02F76B-400E-44B4-A8E9-212550DD13F0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88" name="TextBox 187">
          <a:extLst>
            <a:ext uri="{FF2B5EF4-FFF2-40B4-BE49-F238E27FC236}">
              <a16:creationId xmlns:a16="http://schemas.microsoft.com/office/drawing/2014/main" id="{6D0EC84D-4578-4DF2-A56B-A8774FE880B9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89" name="TextBox 188">
          <a:extLst>
            <a:ext uri="{FF2B5EF4-FFF2-40B4-BE49-F238E27FC236}">
              <a16:creationId xmlns:a16="http://schemas.microsoft.com/office/drawing/2014/main" id="{9707CC77-30BE-4CC0-9F47-CB22C18F1B4C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90" name="TextBox 189">
          <a:extLst>
            <a:ext uri="{FF2B5EF4-FFF2-40B4-BE49-F238E27FC236}">
              <a16:creationId xmlns:a16="http://schemas.microsoft.com/office/drawing/2014/main" id="{C77EDD34-CDAE-453F-8548-65C980DAD123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91" name="TextBox 190">
          <a:extLst>
            <a:ext uri="{FF2B5EF4-FFF2-40B4-BE49-F238E27FC236}">
              <a16:creationId xmlns:a16="http://schemas.microsoft.com/office/drawing/2014/main" id="{078962E4-5B83-4A7A-B934-E005171D46DA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92" name="TextBox 191">
          <a:extLst>
            <a:ext uri="{FF2B5EF4-FFF2-40B4-BE49-F238E27FC236}">
              <a16:creationId xmlns:a16="http://schemas.microsoft.com/office/drawing/2014/main" id="{6C0E90BA-D631-4021-B380-F166B0408B6D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93" name="TextBox 192">
          <a:extLst>
            <a:ext uri="{FF2B5EF4-FFF2-40B4-BE49-F238E27FC236}">
              <a16:creationId xmlns:a16="http://schemas.microsoft.com/office/drawing/2014/main" id="{0C7C7093-DF46-4A19-BC7D-00316D22560C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94" name="TextBox 193">
          <a:extLst>
            <a:ext uri="{FF2B5EF4-FFF2-40B4-BE49-F238E27FC236}">
              <a16:creationId xmlns:a16="http://schemas.microsoft.com/office/drawing/2014/main" id="{3614B6CB-FF26-4EF4-9201-95B734154F50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95" name="TextBox 194">
          <a:extLst>
            <a:ext uri="{FF2B5EF4-FFF2-40B4-BE49-F238E27FC236}">
              <a16:creationId xmlns:a16="http://schemas.microsoft.com/office/drawing/2014/main" id="{8ABF0E5A-AF07-4704-A736-04C5C868CF09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96" name="TextBox 195">
          <a:extLst>
            <a:ext uri="{FF2B5EF4-FFF2-40B4-BE49-F238E27FC236}">
              <a16:creationId xmlns:a16="http://schemas.microsoft.com/office/drawing/2014/main" id="{DE044108-4DF3-45FB-AA85-FE4D88002106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97" name="TextBox 196">
          <a:extLst>
            <a:ext uri="{FF2B5EF4-FFF2-40B4-BE49-F238E27FC236}">
              <a16:creationId xmlns:a16="http://schemas.microsoft.com/office/drawing/2014/main" id="{9902EB63-5C71-49AC-B83F-D8D398CF84B9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98" name="TextBox 197">
          <a:extLst>
            <a:ext uri="{FF2B5EF4-FFF2-40B4-BE49-F238E27FC236}">
              <a16:creationId xmlns:a16="http://schemas.microsoft.com/office/drawing/2014/main" id="{12A32BD9-2AEC-4026-B880-2DB69E20C477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125</xdr:row>
      <xdr:rowOff>0</xdr:rowOff>
    </xdr:from>
    <xdr:ext cx="65" cy="172227"/>
    <xdr:sp macro="" textlink="">
      <xdr:nvSpPr>
        <xdr:cNvPr id="199" name="TextBox 198">
          <a:extLst>
            <a:ext uri="{FF2B5EF4-FFF2-40B4-BE49-F238E27FC236}">
              <a16:creationId xmlns:a16="http://schemas.microsoft.com/office/drawing/2014/main" id="{99DAEF25-DD68-404E-8CBA-2268CA17E732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00" name="TextBox 199">
          <a:extLst>
            <a:ext uri="{FF2B5EF4-FFF2-40B4-BE49-F238E27FC236}">
              <a16:creationId xmlns:a16="http://schemas.microsoft.com/office/drawing/2014/main" id="{5C3B0758-0D56-4B64-98A7-07FE4BD41193}"/>
            </a:ext>
          </a:extLst>
        </xdr:cNvPr>
        <xdr:cNvSpPr txBox="1"/>
      </xdr:nvSpPr>
      <xdr:spPr>
        <a:xfrm>
          <a:off x="5306483" y="21050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01" name="TextBox 200">
          <a:extLst>
            <a:ext uri="{FF2B5EF4-FFF2-40B4-BE49-F238E27FC236}">
              <a16:creationId xmlns:a16="http://schemas.microsoft.com/office/drawing/2014/main" id="{6FED5B21-450C-40A4-ADDE-0413ADF55BB4}"/>
            </a:ext>
          </a:extLst>
        </xdr:cNvPr>
        <xdr:cNvSpPr txBox="1"/>
      </xdr:nvSpPr>
      <xdr:spPr>
        <a:xfrm>
          <a:off x="5306483" y="21050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02" name="TextBox 201">
          <a:extLst>
            <a:ext uri="{FF2B5EF4-FFF2-40B4-BE49-F238E27FC236}">
              <a16:creationId xmlns:a16="http://schemas.microsoft.com/office/drawing/2014/main" id="{A4F863AC-2314-4205-A299-E415AC22DBC7}"/>
            </a:ext>
          </a:extLst>
        </xdr:cNvPr>
        <xdr:cNvSpPr txBox="1"/>
      </xdr:nvSpPr>
      <xdr:spPr>
        <a:xfrm>
          <a:off x="5306483" y="21050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03" name="TextBox 202">
          <a:extLst>
            <a:ext uri="{FF2B5EF4-FFF2-40B4-BE49-F238E27FC236}">
              <a16:creationId xmlns:a16="http://schemas.microsoft.com/office/drawing/2014/main" id="{450FD75A-1208-4F4C-A6BD-8FAF4C9F726A}"/>
            </a:ext>
          </a:extLst>
        </xdr:cNvPr>
        <xdr:cNvSpPr txBox="1"/>
      </xdr:nvSpPr>
      <xdr:spPr>
        <a:xfrm>
          <a:off x="5306483" y="21230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04" name="TextBox 203">
          <a:extLst>
            <a:ext uri="{FF2B5EF4-FFF2-40B4-BE49-F238E27FC236}">
              <a16:creationId xmlns:a16="http://schemas.microsoft.com/office/drawing/2014/main" id="{D20E2CC5-0A1E-4D80-9382-631455665A81}"/>
            </a:ext>
          </a:extLst>
        </xdr:cNvPr>
        <xdr:cNvSpPr txBox="1"/>
      </xdr:nvSpPr>
      <xdr:spPr>
        <a:xfrm>
          <a:off x="5306483" y="21230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05" name="TextBox 204">
          <a:extLst>
            <a:ext uri="{FF2B5EF4-FFF2-40B4-BE49-F238E27FC236}">
              <a16:creationId xmlns:a16="http://schemas.microsoft.com/office/drawing/2014/main" id="{84168F84-16B9-4EED-AA3C-527104D7F12C}"/>
            </a:ext>
          </a:extLst>
        </xdr:cNvPr>
        <xdr:cNvSpPr txBox="1"/>
      </xdr:nvSpPr>
      <xdr:spPr>
        <a:xfrm>
          <a:off x="5306483" y="21230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06" name="TextBox 205">
          <a:extLst>
            <a:ext uri="{FF2B5EF4-FFF2-40B4-BE49-F238E27FC236}">
              <a16:creationId xmlns:a16="http://schemas.microsoft.com/office/drawing/2014/main" id="{1099B9D1-1676-445A-BCFD-EBF3DA5A7133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07" name="TextBox 206">
          <a:extLst>
            <a:ext uri="{FF2B5EF4-FFF2-40B4-BE49-F238E27FC236}">
              <a16:creationId xmlns:a16="http://schemas.microsoft.com/office/drawing/2014/main" id="{422D8CFC-3DD9-4BE6-824E-8D9911DF4610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08" name="TextBox 207">
          <a:extLst>
            <a:ext uri="{FF2B5EF4-FFF2-40B4-BE49-F238E27FC236}">
              <a16:creationId xmlns:a16="http://schemas.microsoft.com/office/drawing/2014/main" id="{D0423D30-739E-4CD5-A40C-3CBAE78910F7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09" name="TextBox 208">
          <a:extLst>
            <a:ext uri="{FF2B5EF4-FFF2-40B4-BE49-F238E27FC236}">
              <a16:creationId xmlns:a16="http://schemas.microsoft.com/office/drawing/2014/main" id="{CA1E2961-4D60-4CE1-8FCF-DD1730665724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10" name="TextBox 209">
          <a:extLst>
            <a:ext uri="{FF2B5EF4-FFF2-40B4-BE49-F238E27FC236}">
              <a16:creationId xmlns:a16="http://schemas.microsoft.com/office/drawing/2014/main" id="{C6296D1D-0362-4C02-8D6D-3E41075F3EAE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11" name="TextBox 210">
          <a:extLst>
            <a:ext uri="{FF2B5EF4-FFF2-40B4-BE49-F238E27FC236}">
              <a16:creationId xmlns:a16="http://schemas.microsoft.com/office/drawing/2014/main" id="{21F0EF76-10E3-4B73-ADC3-7387C2E3C500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12" name="TextBox 211">
          <a:extLst>
            <a:ext uri="{FF2B5EF4-FFF2-40B4-BE49-F238E27FC236}">
              <a16:creationId xmlns:a16="http://schemas.microsoft.com/office/drawing/2014/main" id="{CA1BBB93-BCA3-4420-8D20-566E0CAD6F95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13" name="TextBox 212">
          <a:extLst>
            <a:ext uri="{FF2B5EF4-FFF2-40B4-BE49-F238E27FC236}">
              <a16:creationId xmlns:a16="http://schemas.microsoft.com/office/drawing/2014/main" id="{8D8D9226-AF7E-4BBE-8BCF-9E6F47577204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14" name="TextBox 213">
          <a:extLst>
            <a:ext uri="{FF2B5EF4-FFF2-40B4-BE49-F238E27FC236}">
              <a16:creationId xmlns:a16="http://schemas.microsoft.com/office/drawing/2014/main" id="{D06187B2-A40D-4B9B-B0F5-B8F43037CC74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15" name="TextBox 214">
          <a:extLst>
            <a:ext uri="{FF2B5EF4-FFF2-40B4-BE49-F238E27FC236}">
              <a16:creationId xmlns:a16="http://schemas.microsoft.com/office/drawing/2014/main" id="{4144ED87-B753-4A98-B75A-B1AC03D6DD06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16" name="TextBox 215">
          <a:extLst>
            <a:ext uri="{FF2B5EF4-FFF2-40B4-BE49-F238E27FC236}">
              <a16:creationId xmlns:a16="http://schemas.microsoft.com/office/drawing/2014/main" id="{AA00F512-0C97-4D2E-A93C-550E9B5DCE08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17" name="TextBox 216">
          <a:extLst>
            <a:ext uri="{FF2B5EF4-FFF2-40B4-BE49-F238E27FC236}">
              <a16:creationId xmlns:a16="http://schemas.microsoft.com/office/drawing/2014/main" id="{4EB6006A-64B5-4194-B90E-4BBC9DD225B0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18" name="TextBox 217">
          <a:extLst>
            <a:ext uri="{FF2B5EF4-FFF2-40B4-BE49-F238E27FC236}">
              <a16:creationId xmlns:a16="http://schemas.microsoft.com/office/drawing/2014/main" id="{443F0E14-D128-4A76-A890-350810BA2FFC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19" name="TextBox 218">
          <a:extLst>
            <a:ext uri="{FF2B5EF4-FFF2-40B4-BE49-F238E27FC236}">
              <a16:creationId xmlns:a16="http://schemas.microsoft.com/office/drawing/2014/main" id="{FD53A841-C6E1-473E-B0F0-A786A5B44563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20" name="TextBox 219">
          <a:extLst>
            <a:ext uri="{FF2B5EF4-FFF2-40B4-BE49-F238E27FC236}">
              <a16:creationId xmlns:a16="http://schemas.microsoft.com/office/drawing/2014/main" id="{A35E1B02-9A13-443E-8894-EE0D4CED94D0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21" name="TextBox 220">
          <a:extLst>
            <a:ext uri="{FF2B5EF4-FFF2-40B4-BE49-F238E27FC236}">
              <a16:creationId xmlns:a16="http://schemas.microsoft.com/office/drawing/2014/main" id="{8EADB640-6855-43EE-86C2-5E31F192CE61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22" name="TextBox 221">
          <a:extLst>
            <a:ext uri="{FF2B5EF4-FFF2-40B4-BE49-F238E27FC236}">
              <a16:creationId xmlns:a16="http://schemas.microsoft.com/office/drawing/2014/main" id="{20AED243-5202-48D2-B6DE-A109286ACC0B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23" name="TextBox 222">
          <a:extLst>
            <a:ext uri="{FF2B5EF4-FFF2-40B4-BE49-F238E27FC236}">
              <a16:creationId xmlns:a16="http://schemas.microsoft.com/office/drawing/2014/main" id="{A139220C-C10C-4DDC-A004-75DCCB20AED2}"/>
            </a:ext>
          </a:extLst>
        </xdr:cNvPr>
        <xdr:cNvSpPr txBox="1"/>
      </xdr:nvSpPr>
      <xdr:spPr>
        <a:xfrm>
          <a:off x="5306483" y="2346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24" name="TextBox 223">
          <a:extLst>
            <a:ext uri="{FF2B5EF4-FFF2-40B4-BE49-F238E27FC236}">
              <a16:creationId xmlns:a16="http://schemas.microsoft.com/office/drawing/2014/main" id="{2C41AE23-E9EB-450D-A66F-E83AA7BF3189}"/>
            </a:ext>
          </a:extLst>
        </xdr:cNvPr>
        <xdr:cNvSpPr txBox="1"/>
      </xdr:nvSpPr>
      <xdr:spPr>
        <a:xfrm>
          <a:off x="5306483" y="21230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25" name="TextBox 224">
          <a:extLst>
            <a:ext uri="{FF2B5EF4-FFF2-40B4-BE49-F238E27FC236}">
              <a16:creationId xmlns:a16="http://schemas.microsoft.com/office/drawing/2014/main" id="{3EA3DAA3-18EC-4942-924C-00FF53B4982C}"/>
            </a:ext>
          </a:extLst>
        </xdr:cNvPr>
        <xdr:cNvSpPr txBox="1"/>
      </xdr:nvSpPr>
      <xdr:spPr>
        <a:xfrm>
          <a:off x="5306483" y="21230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26" name="TextBox 225">
          <a:extLst>
            <a:ext uri="{FF2B5EF4-FFF2-40B4-BE49-F238E27FC236}">
              <a16:creationId xmlns:a16="http://schemas.microsoft.com/office/drawing/2014/main" id="{FA4239AA-DC2B-4F9C-BDEC-90C178EEF536}"/>
            </a:ext>
          </a:extLst>
        </xdr:cNvPr>
        <xdr:cNvSpPr txBox="1"/>
      </xdr:nvSpPr>
      <xdr:spPr>
        <a:xfrm>
          <a:off x="5306483" y="21230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27" name="TextBox 226">
          <a:extLst>
            <a:ext uri="{FF2B5EF4-FFF2-40B4-BE49-F238E27FC236}">
              <a16:creationId xmlns:a16="http://schemas.microsoft.com/office/drawing/2014/main" id="{E5941C9C-BE9D-40B7-97DD-8C613132696D}"/>
            </a:ext>
          </a:extLst>
        </xdr:cNvPr>
        <xdr:cNvSpPr txBox="1"/>
      </xdr:nvSpPr>
      <xdr:spPr>
        <a:xfrm>
          <a:off x="5306483" y="214100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28" name="TextBox 227">
          <a:extLst>
            <a:ext uri="{FF2B5EF4-FFF2-40B4-BE49-F238E27FC236}">
              <a16:creationId xmlns:a16="http://schemas.microsoft.com/office/drawing/2014/main" id="{E8E7A502-7490-4FDD-8DED-2C0F63DCF2BE}"/>
            </a:ext>
          </a:extLst>
        </xdr:cNvPr>
        <xdr:cNvSpPr txBox="1"/>
      </xdr:nvSpPr>
      <xdr:spPr>
        <a:xfrm>
          <a:off x="5306483" y="214100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29" name="TextBox 228">
          <a:extLst>
            <a:ext uri="{FF2B5EF4-FFF2-40B4-BE49-F238E27FC236}">
              <a16:creationId xmlns:a16="http://schemas.microsoft.com/office/drawing/2014/main" id="{EC3CD69A-12AA-42F0-B86F-5480006F2C9A}"/>
            </a:ext>
          </a:extLst>
        </xdr:cNvPr>
        <xdr:cNvSpPr txBox="1"/>
      </xdr:nvSpPr>
      <xdr:spPr>
        <a:xfrm>
          <a:off x="5306483" y="214100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30" name="TextBox 229">
          <a:extLst>
            <a:ext uri="{FF2B5EF4-FFF2-40B4-BE49-F238E27FC236}">
              <a16:creationId xmlns:a16="http://schemas.microsoft.com/office/drawing/2014/main" id="{71704F0A-BC92-44B8-B7F5-E79AFCE93CDA}"/>
            </a:ext>
          </a:extLst>
        </xdr:cNvPr>
        <xdr:cNvSpPr txBox="1"/>
      </xdr:nvSpPr>
      <xdr:spPr>
        <a:xfrm>
          <a:off x="5306483" y="214100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31" name="TextBox 230">
          <a:extLst>
            <a:ext uri="{FF2B5EF4-FFF2-40B4-BE49-F238E27FC236}">
              <a16:creationId xmlns:a16="http://schemas.microsoft.com/office/drawing/2014/main" id="{179F6424-1E22-4E63-97B2-7BABC2C63062}"/>
            </a:ext>
          </a:extLst>
        </xdr:cNvPr>
        <xdr:cNvSpPr txBox="1"/>
      </xdr:nvSpPr>
      <xdr:spPr>
        <a:xfrm>
          <a:off x="5306483" y="214100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32" name="TextBox 231">
          <a:extLst>
            <a:ext uri="{FF2B5EF4-FFF2-40B4-BE49-F238E27FC236}">
              <a16:creationId xmlns:a16="http://schemas.microsoft.com/office/drawing/2014/main" id="{A3F56EFC-BDAC-4449-A631-A792B31176DE}"/>
            </a:ext>
          </a:extLst>
        </xdr:cNvPr>
        <xdr:cNvSpPr txBox="1"/>
      </xdr:nvSpPr>
      <xdr:spPr>
        <a:xfrm>
          <a:off x="5306483" y="214100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33" name="TextBox 232">
          <a:extLst>
            <a:ext uri="{FF2B5EF4-FFF2-40B4-BE49-F238E27FC236}">
              <a16:creationId xmlns:a16="http://schemas.microsoft.com/office/drawing/2014/main" id="{45572EA9-1444-4694-BF1D-E290397FBE16}"/>
            </a:ext>
          </a:extLst>
        </xdr:cNvPr>
        <xdr:cNvSpPr txBox="1"/>
      </xdr:nvSpPr>
      <xdr:spPr>
        <a:xfrm>
          <a:off x="5306483" y="227435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34" name="TextBox 233">
          <a:extLst>
            <a:ext uri="{FF2B5EF4-FFF2-40B4-BE49-F238E27FC236}">
              <a16:creationId xmlns:a16="http://schemas.microsoft.com/office/drawing/2014/main" id="{DBA58EDF-F87A-4857-AB17-AF29E39CD418}"/>
            </a:ext>
          </a:extLst>
        </xdr:cNvPr>
        <xdr:cNvSpPr txBox="1"/>
      </xdr:nvSpPr>
      <xdr:spPr>
        <a:xfrm>
          <a:off x="5306483" y="227435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35" name="TextBox 234">
          <a:extLst>
            <a:ext uri="{FF2B5EF4-FFF2-40B4-BE49-F238E27FC236}">
              <a16:creationId xmlns:a16="http://schemas.microsoft.com/office/drawing/2014/main" id="{A11BD8D2-B595-4C49-92AF-5A9616681ED6}"/>
            </a:ext>
          </a:extLst>
        </xdr:cNvPr>
        <xdr:cNvSpPr txBox="1"/>
      </xdr:nvSpPr>
      <xdr:spPr>
        <a:xfrm>
          <a:off x="5306483" y="227435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36" name="TextBox 235">
          <a:extLst>
            <a:ext uri="{FF2B5EF4-FFF2-40B4-BE49-F238E27FC236}">
              <a16:creationId xmlns:a16="http://schemas.microsoft.com/office/drawing/2014/main" id="{35127FCA-EEC6-431E-B936-98883818032E}"/>
            </a:ext>
          </a:extLst>
        </xdr:cNvPr>
        <xdr:cNvSpPr txBox="1"/>
      </xdr:nvSpPr>
      <xdr:spPr>
        <a:xfrm>
          <a:off x="5306483" y="293264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37" name="TextBox 236">
          <a:extLst>
            <a:ext uri="{FF2B5EF4-FFF2-40B4-BE49-F238E27FC236}">
              <a16:creationId xmlns:a16="http://schemas.microsoft.com/office/drawing/2014/main" id="{C9923C4B-B5CD-4DA2-9ACC-CACA84A7A135}"/>
            </a:ext>
          </a:extLst>
        </xdr:cNvPr>
        <xdr:cNvSpPr txBox="1"/>
      </xdr:nvSpPr>
      <xdr:spPr>
        <a:xfrm>
          <a:off x="5306483" y="293264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38" name="TextBox 237">
          <a:extLst>
            <a:ext uri="{FF2B5EF4-FFF2-40B4-BE49-F238E27FC236}">
              <a16:creationId xmlns:a16="http://schemas.microsoft.com/office/drawing/2014/main" id="{7079C54E-4677-42B4-A8A9-8B1633ABBE5C}"/>
            </a:ext>
          </a:extLst>
        </xdr:cNvPr>
        <xdr:cNvSpPr txBox="1"/>
      </xdr:nvSpPr>
      <xdr:spPr>
        <a:xfrm>
          <a:off x="5306483" y="293264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39" name="TextBox 238">
          <a:extLst>
            <a:ext uri="{FF2B5EF4-FFF2-40B4-BE49-F238E27FC236}">
              <a16:creationId xmlns:a16="http://schemas.microsoft.com/office/drawing/2014/main" id="{033CA787-7C51-4FC3-BE92-30FC66723510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40" name="TextBox 239">
          <a:extLst>
            <a:ext uri="{FF2B5EF4-FFF2-40B4-BE49-F238E27FC236}">
              <a16:creationId xmlns:a16="http://schemas.microsoft.com/office/drawing/2014/main" id="{ADE2EEA3-7AE8-4E7D-9C47-0441115EF030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41" name="TextBox 240">
          <a:extLst>
            <a:ext uri="{FF2B5EF4-FFF2-40B4-BE49-F238E27FC236}">
              <a16:creationId xmlns:a16="http://schemas.microsoft.com/office/drawing/2014/main" id="{91047774-4326-47D4-AD59-94536B348852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42" name="TextBox 241">
          <a:extLst>
            <a:ext uri="{FF2B5EF4-FFF2-40B4-BE49-F238E27FC236}">
              <a16:creationId xmlns:a16="http://schemas.microsoft.com/office/drawing/2014/main" id="{0032197F-7B44-4A34-8687-ED832ADBAA37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43" name="TextBox 242">
          <a:extLst>
            <a:ext uri="{FF2B5EF4-FFF2-40B4-BE49-F238E27FC236}">
              <a16:creationId xmlns:a16="http://schemas.microsoft.com/office/drawing/2014/main" id="{84CCDEC0-E7FB-46A2-877F-FB19ABE3B4CE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44" name="TextBox 243">
          <a:extLst>
            <a:ext uri="{FF2B5EF4-FFF2-40B4-BE49-F238E27FC236}">
              <a16:creationId xmlns:a16="http://schemas.microsoft.com/office/drawing/2014/main" id="{090F6826-86F5-474E-B924-EDA71A40A363}"/>
            </a:ext>
          </a:extLst>
        </xdr:cNvPr>
        <xdr:cNvSpPr txBox="1"/>
      </xdr:nvSpPr>
      <xdr:spPr>
        <a:xfrm>
          <a:off x="5306483" y="29506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45" name="TextBox 244">
          <a:extLst>
            <a:ext uri="{FF2B5EF4-FFF2-40B4-BE49-F238E27FC236}">
              <a16:creationId xmlns:a16="http://schemas.microsoft.com/office/drawing/2014/main" id="{60453DE2-4664-4EBC-BD56-53BBCF6E45D3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46" name="TextBox 245">
          <a:extLst>
            <a:ext uri="{FF2B5EF4-FFF2-40B4-BE49-F238E27FC236}">
              <a16:creationId xmlns:a16="http://schemas.microsoft.com/office/drawing/2014/main" id="{3BB8425C-D8D4-4878-BBD4-518A4112BACA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47" name="TextBox 246">
          <a:extLst>
            <a:ext uri="{FF2B5EF4-FFF2-40B4-BE49-F238E27FC236}">
              <a16:creationId xmlns:a16="http://schemas.microsoft.com/office/drawing/2014/main" id="{91C3BD94-FE5E-4998-B146-13D60E1314FF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48" name="TextBox 247">
          <a:extLst>
            <a:ext uri="{FF2B5EF4-FFF2-40B4-BE49-F238E27FC236}">
              <a16:creationId xmlns:a16="http://schemas.microsoft.com/office/drawing/2014/main" id="{5D73221C-F1C5-4BF2-B000-09A874E4F348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49" name="TextBox 248">
          <a:extLst>
            <a:ext uri="{FF2B5EF4-FFF2-40B4-BE49-F238E27FC236}">
              <a16:creationId xmlns:a16="http://schemas.microsoft.com/office/drawing/2014/main" id="{6E32FD69-7D76-4C89-856B-17BF2568D377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50" name="TextBox 249">
          <a:extLst>
            <a:ext uri="{FF2B5EF4-FFF2-40B4-BE49-F238E27FC236}">
              <a16:creationId xmlns:a16="http://schemas.microsoft.com/office/drawing/2014/main" id="{C2838561-C7FB-44AA-9FCB-4795FADEF05F}"/>
            </a:ext>
          </a:extLst>
        </xdr:cNvPr>
        <xdr:cNvSpPr txBox="1"/>
      </xdr:nvSpPr>
      <xdr:spPr>
        <a:xfrm>
          <a:off x="5306483" y="29686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51" name="TextBox 250">
          <a:extLst>
            <a:ext uri="{FF2B5EF4-FFF2-40B4-BE49-F238E27FC236}">
              <a16:creationId xmlns:a16="http://schemas.microsoft.com/office/drawing/2014/main" id="{7A45416A-BC40-46C3-AB3F-46707169DB44}"/>
            </a:ext>
          </a:extLst>
        </xdr:cNvPr>
        <xdr:cNvSpPr txBox="1"/>
      </xdr:nvSpPr>
      <xdr:spPr>
        <a:xfrm>
          <a:off x="5306483" y="30882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52" name="TextBox 251">
          <a:extLst>
            <a:ext uri="{FF2B5EF4-FFF2-40B4-BE49-F238E27FC236}">
              <a16:creationId xmlns:a16="http://schemas.microsoft.com/office/drawing/2014/main" id="{E4CB01FA-45F7-416E-B31F-5D21F5CBAB1B}"/>
            </a:ext>
          </a:extLst>
        </xdr:cNvPr>
        <xdr:cNvSpPr txBox="1"/>
      </xdr:nvSpPr>
      <xdr:spPr>
        <a:xfrm>
          <a:off x="5306483" y="30882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53" name="TextBox 252">
          <a:extLst>
            <a:ext uri="{FF2B5EF4-FFF2-40B4-BE49-F238E27FC236}">
              <a16:creationId xmlns:a16="http://schemas.microsoft.com/office/drawing/2014/main" id="{B69BA28A-9DC1-4480-9908-BB81777C6BE0}"/>
            </a:ext>
          </a:extLst>
        </xdr:cNvPr>
        <xdr:cNvSpPr txBox="1"/>
      </xdr:nvSpPr>
      <xdr:spPr>
        <a:xfrm>
          <a:off x="5306483" y="30882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54" name="TextBox 253">
          <a:extLst>
            <a:ext uri="{FF2B5EF4-FFF2-40B4-BE49-F238E27FC236}">
              <a16:creationId xmlns:a16="http://schemas.microsoft.com/office/drawing/2014/main" id="{88039885-C7F5-41FD-AEC0-85F6BDD6AE12}"/>
            </a:ext>
          </a:extLst>
        </xdr:cNvPr>
        <xdr:cNvSpPr txBox="1"/>
      </xdr:nvSpPr>
      <xdr:spPr>
        <a:xfrm>
          <a:off x="5306483" y="38925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55" name="TextBox 254">
          <a:extLst>
            <a:ext uri="{FF2B5EF4-FFF2-40B4-BE49-F238E27FC236}">
              <a16:creationId xmlns:a16="http://schemas.microsoft.com/office/drawing/2014/main" id="{D138C503-3F25-47EF-ACF7-BE3C1673349E}"/>
            </a:ext>
          </a:extLst>
        </xdr:cNvPr>
        <xdr:cNvSpPr txBox="1"/>
      </xdr:nvSpPr>
      <xdr:spPr>
        <a:xfrm>
          <a:off x="5306483" y="38925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188</xdr:row>
      <xdr:rowOff>0</xdr:rowOff>
    </xdr:from>
    <xdr:ext cx="65" cy="172227"/>
    <xdr:sp macro="" textlink="">
      <xdr:nvSpPr>
        <xdr:cNvPr id="256" name="TextBox 255">
          <a:extLst>
            <a:ext uri="{FF2B5EF4-FFF2-40B4-BE49-F238E27FC236}">
              <a16:creationId xmlns:a16="http://schemas.microsoft.com/office/drawing/2014/main" id="{B5865C9E-C34F-4C16-B9A2-45C1537FA909}"/>
            </a:ext>
          </a:extLst>
        </xdr:cNvPr>
        <xdr:cNvSpPr txBox="1"/>
      </xdr:nvSpPr>
      <xdr:spPr>
        <a:xfrm>
          <a:off x="5306483" y="38925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182</xdr:row>
      <xdr:rowOff>0</xdr:rowOff>
    </xdr:from>
    <xdr:ext cx="65" cy="172227"/>
    <xdr:sp macro="" textlink="">
      <xdr:nvSpPr>
        <xdr:cNvPr id="257" name="TextBox 256">
          <a:extLst>
            <a:ext uri="{FF2B5EF4-FFF2-40B4-BE49-F238E27FC236}">
              <a16:creationId xmlns:a16="http://schemas.microsoft.com/office/drawing/2014/main" id="{72AEADA6-5C62-4209-8435-D3DC31BCE9CD}"/>
            </a:ext>
          </a:extLst>
        </xdr:cNvPr>
        <xdr:cNvSpPr txBox="1"/>
      </xdr:nvSpPr>
      <xdr:spPr>
        <a:xfrm>
          <a:off x="5306483" y="28035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182</xdr:row>
      <xdr:rowOff>0</xdr:rowOff>
    </xdr:from>
    <xdr:ext cx="65" cy="172227"/>
    <xdr:sp macro="" textlink="">
      <xdr:nvSpPr>
        <xdr:cNvPr id="258" name="TextBox 257">
          <a:extLst>
            <a:ext uri="{FF2B5EF4-FFF2-40B4-BE49-F238E27FC236}">
              <a16:creationId xmlns:a16="http://schemas.microsoft.com/office/drawing/2014/main" id="{D8987019-7791-4BBB-B2DC-A1D3A5A5BEE9}"/>
            </a:ext>
          </a:extLst>
        </xdr:cNvPr>
        <xdr:cNvSpPr txBox="1"/>
      </xdr:nvSpPr>
      <xdr:spPr>
        <a:xfrm>
          <a:off x="5306483" y="28035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182</xdr:row>
      <xdr:rowOff>0</xdr:rowOff>
    </xdr:from>
    <xdr:ext cx="65" cy="172227"/>
    <xdr:sp macro="" textlink="">
      <xdr:nvSpPr>
        <xdr:cNvPr id="259" name="TextBox 258">
          <a:extLst>
            <a:ext uri="{FF2B5EF4-FFF2-40B4-BE49-F238E27FC236}">
              <a16:creationId xmlns:a16="http://schemas.microsoft.com/office/drawing/2014/main" id="{D1C247BC-B63B-42B5-B963-007CB8E80E7D}"/>
            </a:ext>
          </a:extLst>
        </xdr:cNvPr>
        <xdr:cNvSpPr txBox="1"/>
      </xdr:nvSpPr>
      <xdr:spPr>
        <a:xfrm>
          <a:off x="5306483" y="28035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183</xdr:row>
      <xdr:rowOff>0</xdr:rowOff>
    </xdr:from>
    <xdr:ext cx="65" cy="172227"/>
    <xdr:sp macro="" textlink="">
      <xdr:nvSpPr>
        <xdr:cNvPr id="260" name="TextBox 259">
          <a:extLst>
            <a:ext uri="{FF2B5EF4-FFF2-40B4-BE49-F238E27FC236}">
              <a16:creationId xmlns:a16="http://schemas.microsoft.com/office/drawing/2014/main" id="{1D42A324-C38D-4C82-B7CE-EC08C6FF8AD3}"/>
            </a:ext>
          </a:extLst>
        </xdr:cNvPr>
        <xdr:cNvSpPr txBox="1"/>
      </xdr:nvSpPr>
      <xdr:spPr>
        <a:xfrm>
          <a:off x="5306483" y="28215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183</xdr:row>
      <xdr:rowOff>0</xdr:rowOff>
    </xdr:from>
    <xdr:ext cx="65" cy="172227"/>
    <xdr:sp macro="" textlink="">
      <xdr:nvSpPr>
        <xdr:cNvPr id="261" name="TextBox 260">
          <a:extLst>
            <a:ext uri="{FF2B5EF4-FFF2-40B4-BE49-F238E27FC236}">
              <a16:creationId xmlns:a16="http://schemas.microsoft.com/office/drawing/2014/main" id="{9018CF3E-B079-453A-8E1A-2FE5D8DA797E}"/>
            </a:ext>
          </a:extLst>
        </xdr:cNvPr>
        <xdr:cNvSpPr txBox="1"/>
      </xdr:nvSpPr>
      <xdr:spPr>
        <a:xfrm>
          <a:off x="5306483" y="28215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183</xdr:row>
      <xdr:rowOff>0</xdr:rowOff>
    </xdr:from>
    <xdr:ext cx="65" cy="172227"/>
    <xdr:sp macro="" textlink="">
      <xdr:nvSpPr>
        <xdr:cNvPr id="262" name="TextBox 261">
          <a:extLst>
            <a:ext uri="{FF2B5EF4-FFF2-40B4-BE49-F238E27FC236}">
              <a16:creationId xmlns:a16="http://schemas.microsoft.com/office/drawing/2014/main" id="{D7400592-350A-43C9-9A97-21FBD2766130}"/>
            </a:ext>
          </a:extLst>
        </xdr:cNvPr>
        <xdr:cNvSpPr txBox="1"/>
      </xdr:nvSpPr>
      <xdr:spPr>
        <a:xfrm>
          <a:off x="5306483" y="28215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181</xdr:row>
      <xdr:rowOff>0</xdr:rowOff>
    </xdr:from>
    <xdr:ext cx="65" cy="172227"/>
    <xdr:sp macro="" textlink="">
      <xdr:nvSpPr>
        <xdr:cNvPr id="263" name="TextBox 262">
          <a:extLst>
            <a:ext uri="{FF2B5EF4-FFF2-40B4-BE49-F238E27FC236}">
              <a16:creationId xmlns:a16="http://schemas.microsoft.com/office/drawing/2014/main" id="{F941F1D8-98C8-4515-B655-A0C434A3AA9A}"/>
            </a:ext>
          </a:extLst>
        </xdr:cNvPr>
        <xdr:cNvSpPr txBox="1"/>
      </xdr:nvSpPr>
      <xdr:spPr>
        <a:xfrm>
          <a:off x="5306483" y="27855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181</xdr:row>
      <xdr:rowOff>0</xdr:rowOff>
    </xdr:from>
    <xdr:ext cx="65" cy="172227"/>
    <xdr:sp macro="" textlink="">
      <xdr:nvSpPr>
        <xdr:cNvPr id="264" name="TextBox 263">
          <a:extLst>
            <a:ext uri="{FF2B5EF4-FFF2-40B4-BE49-F238E27FC236}">
              <a16:creationId xmlns:a16="http://schemas.microsoft.com/office/drawing/2014/main" id="{0BC745F4-BDF0-407C-B148-241CEA553127}"/>
            </a:ext>
          </a:extLst>
        </xdr:cNvPr>
        <xdr:cNvSpPr txBox="1"/>
      </xdr:nvSpPr>
      <xdr:spPr>
        <a:xfrm>
          <a:off x="5306483" y="27855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181</xdr:row>
      <xdr:rowOff>0</xdr:rowOff>
    </xdr:from>
    <xdr:ext cx="65" cy="172227"/>
    <xdr:sp macro="" textlink="">
      <xdr:nvSpPr>
        <xdr:cNvPr id="265" name="TextBox 264">
          <a:extLst>
            <a:ext uri="{FF2B5EF4-FFF2-40B4-BE49-F238E27FC236}">
              <a16:creationId xmlns:a16="http://schemas.microsoft.com/office/drawing/2014/main" id="{E5877783-CD12-4F2D-859C-A5FCB2792151}"/>
            </a:ext>
          </a:extLst>
        </xdr:cNvPr>
        <xdr:cNvSpPr txBox="1"/>
      </xdr:nvSpPr>
      <xdr:spPr>
        <a:xfrm>
          <a:off x="5306483" y="2785533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182</xdr:row>
      <xdr:rowOff>0</xdr:rowOff>
    </xdr:from>
    <xdr:ext cx="65" cy="172227"/>
    <xdr:sp macro="" textlink="">
      <xdr:nvSpPr>
        <xdr:cNvPr id="266" name="TextBox 265">
          <a:extLst>
            <a:ext uri="{FF2B5EF4-FFF2-40B4-BE49-F238E27FC236}">
              <a16:creationId xmlns:a16="http://schemas.microsoft.com/office/drawing/2014/main" id="{D2D95A01-46C9-4765-B7D3-1532BB2A5144}"/>
            </a:ext>
          </a:extLst>
        </xdr:cNvPr>
        <xdr:cNvSpPr txBox="1"/>
      </xdr:nvSpPr>
      <xdr:spPr>
        <a:xfrm>
          <a:off x="5306483" y="28035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182</xdr:row>
      <xdr:rowOff>0</xdr:rowOff>
    </xdr:from>
    <xdr:ext cx="65" cy="172227"/>
    <xdr:sp macro="" textlink="">
      <xdr:nvSpPr>
        <xdr:cNvPr id="267" name="TextBox 266">
          <a:extLst>
            <a:ext uri="{FF2B5EF4-FFF2-40B4-BE49-F238E27FC236}">
              <a16:creationId xmlns:a16="http://schemas.microsoft.com/office/drawing/2014/main" id="{61F000EE-F86A-4FD6-A6A9-413BC2B764B8}"/>
            </a:ext>
          </a:extLst>
        </xdr:cNvPr>
        <xdr:cNvSpPr txBox="1"/>
      </xdr:nvSpPr>
      <xdr:spPr>
        <a:xfrm>
          <a:off x="5306483" y="28035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182</xdr:row>
      <xdr:rowOff>0</xdr:rowOff>
    </xdr:from>
    <xdr:ext cx="65" cy="172227"/>
    <xdr:sp macro="" textlink="">
      <xdr:nvSpPr>
        <xdr:cNvPr id="268" name="TextBox 267">
          <a:extLst>
            <a:ext uri="{FF2B5EF4-FFF2-40B4-BE49-F238E27FC236}">
              <a16:creationId xmlns:a16="http://schemas.microsoft.com/office/drawing/2014/main" id="{777DBE76-0C07-4B02-9A44-09E419BC7948}"/>
            </a:ext>
          </a:extLst>
        </xdr:cNvPr>
        <xdr:cNvSpPr txBox="1"/>
      </xdr:nvSpPr>
      <xdr:spPr>
        <a:xfrm>
          <a:off x="5306483" y="28035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183</xdr:row>
      <xdr:rowOff>0</xdr:rowOff>
    </xdr:from>
    <xdr:ext cx="65" cy="172227"/>
    <xdr:sp macro="" textlink="">
      <xdr:nvSpPr>
        <xdr:cNvPr id="269" name="TextBox 268">
          <a:extLst>
            <a:ext uri="{FF2B5EF4-FFF2-40B4-BE49-F238E27FC236}">
              <a16:creationId xmlns:a16="http://schemas.microsoft.com/office/drawing/2014/main" id="{74BB7683-F368-4040-8792-B0300BE3D99D}"/>
            </a:ext>
          </a:extLst>
        </xdr:cNvPr>
        <xdr:cNvSpPr txBox="1"/>
      </xdr:nvSpPr>
      <xdr:spPr>
        <a:xfrm>
          <a:off x="5306483" y="28215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183</xdr:row>
      <xdr:rowOff>0</xdr:rowOff>
    </xdr:from>
    <xdr:ext cx="65" cy="172227"/>
    <xdr:sp macro="" textlink="">
      <xdr:nvSpPr>
        <xdr:cNvPr id="270" name="TextBox 269">
          <a:extLst>
            <a:ext uri="{FF2B5EF4-FFF2-40B4-BE49-F238E27FC236}">
              <a16:creationId xmlns:a16="http://schemas.microsoft.com/office/drawing/2014/main" id="{A089CCE3-66EF-4CF7-A002-8F7074D0D22D}"/>
            </a:ext>
          </a:extLst>
        </xdr:cNvPr>
        <xdr:cNvSpPr txBox="1"/>
      </xdr:nvSpPr>
      <xdr:spPr>
        <a:xfrm>
          <a:off x="5306483" y="28215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183</xdr:row>
      <xdr:rowOff>0</xdr:rowOff>
    </xdr:from>
    <xdr:ext cx="65" cy="172227"/>
    <xdr:sp macro="" textlink="">
      <xdr:nvSpPr>
        <xdr:cNvPr id="271" name="TextBox 270">
          <a:extLst>
            <a:ext uri="{FF2B5EF4-FFF2-40B4-BE49-F238E27FC236}">
              <a16:creationId xmlns:a16="http://schemas.microsoft.com/office/drawing/2014/main" id="{606704F1-76AB-4665-B320-612B4AC56227}"/>
            </a:ext>
          </a:extLst>
        </xdr:cNvPr>
        <xdr:cNvSpPr txBox="1"/>
      </xdr:nvSpPr>
      <xdr:spPr>
        <a:xfrm>
          <a:off x="5306483" y="2821516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186</xdr:row>
      <xdr:rowOff>0</xdr:rowOff>
    </xdr:from>
    <xdr:ext cx="65" cy="172227"/>
    <xdr:sp macro="" textlink="">
      <xdr:nvSpPr>
        <xdr:cNvPr id="272" name="TextBox 271">
          <a:extLst>
            <a:ext uri="{FF2B5EF4-FFF2-40B4-BE49-F238E27FC236}">
              <a16:creationId xmlns:a16="http://schemas.microsoft.com/office/drawing/2014/main" id="{2A1B5208-290A-4261-9793-B7E674AE3A02}"/>
            </a:ext>
          </a:extLst>
        </xdr:cNvPr>
        <xdr:cNvSpPr txBox="1"/>
      </xdr:nvSpPr>
      <xdr:spPr>
        <a:xfrm>
          <a:off x="5306483" y="28754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186</xdr:row>
      <xdr:rowOff>0</xdr:rowOff>
    </xdr:from>
    <xdr:ext cx="65" cy="172227"/>
    <xdr:sp macro="" textlink="">
      <xdr:nvSpPr>
        <xdr:cNvPr id="273" name="TextBox 272">
          <a:extLst>
            <a:ext uri="{FF2B5EF4-FFF2-40B4-BE49-F238E27FC236}">
              <a16:creationId xmlns:a16="http://schemas.microsoft.com/office/drawing/2014/main" id="{BD40BEDF-041A-4744-8A7B-CF1BBF66DBAC}"/>
            </a:ext>
          </a:extLst>
        </xdr:cNvPr>
        <xdr:cNvSpPr txBox="1"/>
      </xdr:nvSpPr>
      <xdr:spPr>
        <a:xfrm>
          <a:off x="5306483" y="28754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186</xdr:row>
      <xdr:rowOff>0</xdr:rowOff>
    </xdr:from>
    <xdr:ext cx="65" cy="172227"/>
    <xdr:sp macro="" textlink="">
      <xdr:nvSpPr>
        <xdr:cNvPr id="274" name="TextBox 273">
          <a:extLst>
            <a:ext uri="{FF2B5EF4-FFF2-40B4-BE49-F238E27FC236}">
              <a16:creationId xmlns:a16="http://schemas.microsoft.com/office/drawing/2014/main" id="{439C6DC7-A4E7-42C4-AF92-7513A44344B7}"/>
            </a:ext>
          </a:extLst>
        </xdr:cNvPr>
        <xdr:cNvSpPr txBox="1"/>
      </xdr:nvSpPr>
      <xdr:spPr>
        <a:xfrm>
          <a:off x="5306483" y="28754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186</xdr:row>
      <xdr:rowOff>0</xdr:rowOff>
    </xdr:from>
    <xdr:ext cx="65" cy="172227"/>
    <xdr:sp macro="" textlink="">
      <xdr:nvSpPr>
        <xdr:cNvPr id="275" name="TextBox 274">
          <a:extLst>
            <a:ext uri="{FF2B5EF4-FFF2-40B4-BE49-F238E27FC236}">
              <a16:creationId xmlns:a16="http://schemas.microsoft.com/office/drawing/2014/main" id="{40151F7D-3A2E-4FD8-BF3D-7599F4DAA0C9}"/>
            </a:ext>
          </a:extLst>
        </xdr:cNvPr>
        <xdr:cNvSpPr txBox="1"/>
      </xdr:nvSpPr>
      <xdr:spPr>
        <a:xfrm>
          <a:off x="5306483" y="28754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186</xdr:row>
      <xdr:rowOff>0</xdr:rowOff>
    </xdr:from>
    <xdr:ext cx="65" cy="172227"/>
    <xdr:sp macro="" textlink="">
      <xdr:nvSpPr>
        <xdr:cNvPr id="276" name="TextBox 275">
          <a:extLst>
            <a:ext uri="{FF2B5EF4-FFF2-40B4-BE49-F238E27FC236}">
              <a16:creationId xmlns:a16="http://schemas.microsoft.com/office/drawing/2014/main" id="{1F78279B-C065-416D-A900-5D0C4D8CC718}"/>
            </a:ext>
          </a:extLst>
        </xdr:cNvPr>
        <xdr:cNvSpPr txBox="1"/>
      </xdr:nvSpPr>
      <xdr:spPr>
        <a:xfrm>
          <a:off x="5306483" y="28754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186</xdr:row>
      <xdr:rowOff>0</xdr:rowOff>
    </xdr:from>
    <xdr:ext cx="65" cy="172227"/>
    <xdr:sp macro="" textlink="">
      <xdr:nvSpPr>
        <xdr:cNvPr id="277" name="TextBox 276">
          <a:extLst>
            <a:ext uri="{FF2B5EF4-FFF2-40B4-BE49-F238E27FC236}">
              <a16:creationId xmlns:a16="http://schemas.microsoft.com/office/drawing/2014/main" id="{B767911E-85AA-4323-87C7-FCC38F2036F9}"/>
            </a:ext>
          </a:extLst>
        </xdr:cNvPr>
        <xdr:cNvSpPr txBox="1"/>
      </xdr:nvSpPr>
      <xdr:spPr>
        <a:xfrm>
          <a:off x="5306483" y="28754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278" name="TextBox 277">
          <a:extLst>
            <a:ext uri="{FF2B5EF4-FFF2-40B4-BE49-F238E27FC236}">
              <a16:creationId xmlns:a16="http://schemas.microsoft.com/office/drawing/2014/main" id="{B66A15BE-8EBC-43BA-97DB-40BA69AB6037}"/>
            </a:ext>
          </a:extLst>
        </xdr:cNvPr>
        <xdr:cNvSpPr txBox="1"/>
      </xdr:nvSpPr>
      <xdr:spPr>
        <a:xfrm>
          <a:off x="5306483" y="4029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279" name="TextBox 278">
          <a:extLst>
            <a:ext uri="{FF2B5EF4-FFF2-40B4-BE49-F238E27FC236}">
              <a16:creationId xmlns:a16="http://schemas.microsoft.com/office/drawing/2014/main" id="{791C6EDC-B737-4982-88AA-2DCDBFB3981B}"/>
            </a:ext>
          </a:extLst>
        </xdr:cNvPr>
        <xdr:cNvSpPr txBox="1"/>
      </xdr:nvSpPr>
      <xdr:spPr>
        <a:xfrm>
          <a:off x="5306483" y="4029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124</xdr:row>
      <xdr:rowOff>0</xdr:rowOff>
    </xdr:from>
    <xdr:ext cx="65" cy="172227"/>
    <xdr:sp macro="" textlink="">
      <xdr:nvSpPr>
        <xdr:cNvPr id="280" name="TextBox 279">
          <a:extLst>
            <a:ext uri="{FF2B5EF4-FFF2-40B4-BE49-F238E27FC236}">
              <a16:creationId xmlns:a16="http://schemas.microsoft.com/office/drawing/2014/main" id="{CAFF4B5D-DF9D-4120-B40C-BEF6960CA296}"/>
            </a:ext>
          </a:extLst>
        </xdr:cNvPr>
        <xdr:cNvSpPr txBox="1"/>
      </xdr:nvSpPr>
      <xdr:spPr>
        <a:xfrm>
          <a:off x="5306483" y="4029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81" name="TextBox 280">
          <a:extLst>
            <a:ext uri="{FF2B5EF4-FFF2-40B4-BE49-F238E27FC236}">
              <a16:creationId xmlns:a16="http://schemas.microsoft.com/office/drawing/2014/main" id="{98E52F5F-660E-41B7-92C6-8D0023CDCC37}"/>
            </a:ext>
          </a:extLst>
        </xdr:cNvPr>
        <xdr:cNvSpPr txBox="1"/>
      </xdr:nvSpPr>
      <xdr:spPr>
        <a:xfrm>
          <a:off x="5306483" y="23039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82" name="TextBox 281">
          <a:extLst>
            <a:ext uri="{FF2B5EF4-FFF2-40B4-BE49-F238E27FC236}">
              <a16:creationId xmlns:a16="http://schemas.microsoft.com/office/drawing/2014/main" id="{B6ECCF74-6665-49F8-A635-4E14A13672D4}"/>
            </a:ext>
          </a:extLst>
        </xdr:cNvPr>
        <xdr:cNvSpPr txBox="1"/>
      </xdr:nvSpPr>
      <xdr:spPr>
        <a:xfrm>
          <a:off x="5306483" y="23039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83" name="TextBox 282">
          <a:extLst>
            <a:ext uri="{FF2B5EF4-FFF2-40B4-BE49-F238E27FC236}">
              <a16:creationId xmlns:a16="http://schemas.microsoft.com/office/drawing/2014/main" id="{BA25F834-90A1-4D8D-818B-AD89979D4176}"/>
            </a:ext>
          </a:extLst>
        </xdr:cNvPr>
        <xdr:cNvSpPr txBox="1"/>
      </xdr:nvSpPr>
      <xdr:spPr>
        <a:xfrm>
          <a:off x="5306483" y="23039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90" name="TextBox 289">
          <a:extLst>
            <a:ext uri="{FF2B5EF4-FFF2-40B4-BE49-F238E27FC236}">
              <a16:creationId xmlns:a16="http://schemas.microsoft.com/office/drawing/2014/main" id="{96E2EB77-DDB6-4F17-B770-F3040443CEEF}"/>
            </a:ext>
          </a:extLst>
        </xdr:cNvPr>
        <xdr:cNvSpPr txBox="1"/>
      </xdr:nvSpPr>
      <xdr:spPr>
        <a:xfrm>
          <a:off x="7211483" y="332210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91" name="TextBox 290">
          <a:extLst>
            <a:ext uri="{FF2B5EF4-FFF2-40B4-BE49-F238E27FC236}">
              <a16:creationId xmlns:a16="http://schemas.microsoft.com/office/drawing/2014/main" id="{90DD70BB-1D89-4C06-A49E-EB9470B43FFD}"/>
            </a:ext>
          </a:extLst>
        </xdr:cNvPr>
        <xdr:cNvSpPr txBox="1"/>
      </xdr:nvSpPr>
      <xdr:spPr>
        <a:xfrm>
          <a:off x="7211483" y="332210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92" name="TextBox 291">
          <a:extLst>
            <a:ext uri="{FF2B5EF4-FFF2-40B4-BE49-F238E27FC236}">
              <a16:creationId xmlns:a16="http://schemas.microsoft.com/office/drawing/2014/main" id="{5FC49A64-2E8B-444E-8C37-CDF0D602D15F}"/>
            </a:ext>
          </a:extLst>
        </xdr:cNvPr>
        <xdr:cNvSpPr txBox="1"/>
      </xdr:nvSpPr>
      <xdr:spPr>
        <a:xfrm>
          <a:off x="7211483" y="332210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93" name="TextBox 292">
          <a:extLst>
            <a:ext uri="{FF2B5EF4-FFF2-40B4-BE49-F238E27FC236}">
              <a16:creationId xmlns:a16="http://schemas.microsoft.com/office/drawing/2014/main" id="{262C16CF-4204-4C7D-A779-373361F86EE3}"/>
            </a:ext>
          </a:extLst>
        </xdr:cNvPr>
        <xdr:cNvSpPr txBox="1"/>
      </xdr:nvSpPr>
      <xdr:spPr>
        <a:xfrm>
          <a:off x="7211483" y="332210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94" name="TextBox 293">
          <a:extLst>
            <a:ext uri="{FF2B5EF4-FFF2-40B4-BE49-F238E27FC236}">
              <a16:creationId xmlns:a16="http://schemas.microsoft.com/office/drawing/2014/main" id="{25AA990B-D77F-40E1-A067-0947D16BA279}"/>
            </a:ext>
          </a:extLst>
        </xdr:cNvPr>
        <xdr:cNvSpPr txBox="1"/>
      </xdr:nvSpPr>
      <xdr:spPr>
        <a:xfrm>
          <a:off x="7211483" y="332210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95" name="TextBox 294">
          <a:extLst>
            <a:ext uri="{FF2B5EF4-FFF2-40B4-BE49-F238E27FC236}">
              <a16:creationId xmlns:a16="http://schemas.microsoft.com/office/drawing/2014/main" id="{DA98BAB0-6219-42BB-A78A-4653F2580C87}"/>
            </a:ext>
          </a:extLst>
        </xdr:cNvPr>
        <xdr:cNvSpPr txBox="1"/>
      </xdr:nvSpPr>
      <xdr:spPr>
        <a:xfrm>
          <a:off x="7211483" y="3322108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96" name="TextBox 295">
          <a:extLst>
            <a:ext uri="{FF2B5EF4-FFF2-40B4-BE49-F238E27FC236}">
              <a16:creationId xmlns:a16="http://schemas.microsoft.com/office/drawing/2014/main" id="{5CC5C398-5BFD-40A5-BFF0-6DE905B6EADC}"/>
            </a:ext>
          </a:extLst>
        </xdr:cNvPr>
        <xdr:cNvSpPr txBox="1"/>
      </xdr:nvSpPr>
      <xdr:spPr>
        <a:xfrm>
          <a:off x="7211483" y="23749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97" name="TextBox 296">
          <a:extLst>
            <a:ext uri="{FF2B5EF4-FFF2-40B4-BE49-F238E27FC236}">
              <a16:creationId xmlns:a16="http://schemas.microsoft.com/office/drawing/2014/main" id="{595101FD-DC7D-4E8A-ABF1-71AA1F0B8CEE}"/>
            </a:ext>
          </a:extLst>
        </xdr:cNvPr>
        <xdr:cNvSpPr txBox="1"/>
      </xdr:nvSpPr>
      <xdr:spPr>
        <a:xfrm>
          <a:off x="7211483" y="23749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98" name="TextBox 297">
          <a:extLst>
            <a:ext uri="{FF2B5EF4-FFF2-40B4-BE49-F238E27FC236}">
              <a16:creationId xmlns:a16="http://schemas.microsoft.com/office/drawing/2014/main" id="{48507F84-D94E-4FCC-8E24-18EFDA11FF39}"/>
            </a:ext>
          </a:extLst>
        </xdr:cNvPr>
        <xdr:cNvSpPr txBox="1"/>
      </xdr:nvSpPr>
      <xdr:spPr>
        <a:xfrm>
          <a:off x="7211483" y="23749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299" name="TextBox 298">
          <a:extLst>
            <a:ext uri="{FF2B5EF4-FFF2-40B4-BE49-F238E27FC236}">
              <a16:creationId xmlns:a16="http://schemas.microsoft.com/office/drawing/2014/main" id="{DE1D4E25-ADCA-49C5-B7E1-C8F775550354}"/>
            </a:ext>
          </a:extLst>
        </xdr:cNvPr>
        <xdr:cNvSpPr txBox="1"/>
      </xdr:nvSpPr>
      <xdr:spPr>
        <a:xfrm>
          <a:off x="7211483" y="23928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300" name="TextBox 299">
          <a:extLst>
            <a:ext uri="{FF2B5EF4-FFF2-40B4-BE49-F238E27FC236}">
              <a16:creationId xmlns:a16="http://schemas.microsoft.com/office/drawing/2014/main" id="{46218251-E1C3-480C-8943-1CF741C8F40E}"/>
            </a:ext>
          </a:extLst>
        </xdr:cNvPr>
        <xdr:cNvSpPr txBox="1"/>
      </xdr:nvSpPr>
      <xdr:spPr>
        <a:xfrm>
          <a:off x="7211483" y="23928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154</xdr:row>
      <xdr:rowOff>0</xdr:rowOff>
    </xdr:from>
    <xdr:ext cx="65" cy="172227"/>
    <xdr:sp macro="" textlink="">
      <xdr:nvSpPr>
        <xdr:cNvPr id="301" name="TextBox 300">
          <a:extLst>
            <a:ext uri="{FF2B5EF4-FFF2-40B4-BE49-F238E27FC236}">
              <a16:creationId xmlns:a16="http://schemas.microsoft.com/office/drawing/2014/main" id="{055F2ACA-204A-4EAC-A80D-8D80616AEBBC}"/>
            </a:ext>
          </a:extLst>
        </xdr:cNvPr>
        <xdr:cNvSpPr txBox="1"/>
      </xdr:nvSpPr>
      <xdr:spPr>
        <a:xfrm>
          <a:off x="7211483" y="2392891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120650</xdr:colOff>
      <xdr:row>9</xdr:row>
      <xdr:rowOff>0</xdr:rowOff>
    </xdr:from>
    <xdr:ext cx="65" cy="172227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8288D631-3845-486C-BBAD-AE684D1925B5}"/>
            </a:ext>
          </a:extLst>
        </xdr:cNvPr>
        <xdr:cNvSpPr txBox="1"/>
      </xdr:nvSpPr>
      <xdr:spPr>
        <a:xfrm>
          <a:off x="7207250" y="21342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9</xdr:row>
      <xdr:rowOff>0</xdr:rowOff>
    </xdr:from>
    <xdr:ext cx="65" cy="172227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EEBFC602-7FA6-45F5-A992-1D1BA5E4ED04}"/>
            </a:ext>
          </a:extLst>
        </xdr:cNvPr>
        <xdr:cNvSpPr txBox="1"/>
      </xdr:nvSpPr>
      <xdr:spPr>
        <a:xfrm>
          <a:off x="7207250" y="21342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9</xdr:row>
      <xdr:rowOff>0</xdr:rowOff>
    </xdr:from>
    <xdr:ext cx="65" cy="172227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8ECD617-E4F1-478D-9E79-934F5F4DBEB2}"/>
            </a:ext>
          </a:extLst>
        </xdr:cNvPr>
        <xdr:cNvSpPr txBox="1"/>
      </xdr:nvSpPr>
      <xdr:spPr>
        <a:xfrm>
          <a:off x="7207250" y="21342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10</xdr:row>
      <xdr:rowOff>0</xdr:rowOff>
    </xdr:from>
    <xdr:ext cx="65" cy="172227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95A04EF7-6F4A-408B-8B36-C3B8B6BCCAC7}"/>
            </a:ext>
          </a:extLst>
        </xdr:cNvPr>
        <xdr:cNvSpPr txBox="1"/>
      </xdr:nvSpPr>
      <xdr:spPr>
        <a:xfrm>
          <a:off x="7207250" y="2152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10</xdr:row>
      <xdr:rowOff>0</xdr:rowOff>
    </xdr:from>
    <xdr:ext cx="65" cy="172227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4B00582-309E-4FA0-BE2B-C7F4CF7C1171}"/>
            </a:ext>
          </a:extLst>
        </xdr:cNvPr>
        <xdr:cNvSpPr txBox="1"/>
      </xdr:nvSpPr>
      <xdr:spPr>
        <a:xfrm>
          <a:off x="7207250" y="2152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10</xdr:row>
      <xdr:rowOff>0</xdr:rowOff>
    </xdr:from>
    <xdr:ext cx="65" cy="172227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829E030C-DAC7-43B2-8064-B37CBF14616E}"/>
            </a:ext>
          </a:extLst>
        </xdr:cNvPr>
        <xdr:cNvSpPr txBox="1"/>
      </xdr:nvSpPr>
      <xdr:spPr>
        <a:xfrm>
          <a:off x="7207250" y="2152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DD608960-49E0-4049-8CD5-88732F2FFFEC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423073BA-B945-4521-9115-7F94411580C6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F2C96834-0D23-4FC9-B87A-4197028CE693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63528018-FB24-4EF0-A9FA-4693B09096F2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C81BB62C-64A3-4B68-91BD-1068338BD513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7F13156E-3959-49D3-9411-1C542E84E3EC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6422E811-F585-4195-99F7-839D9DCDE224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31FB192E-B5A2-4B7E-9C38-CA8CCEBB69B1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23082FA-D66A-427D-B288-0BF2AFF44FB1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7619F7F2-9C31-4B92-A5C3-84165E12ADF4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498B4843-EE6F-4B6E-8520-65BF3E59DF5F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B3EB97AF-C000-43F8-8D75-51529F07B971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40996850-A822-42A3-BFF5-E416BB0D5F8F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0BAB066A-1AA3-47F8-8FFB-3E5AD4B3F51E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3068D203-50DF-4668-83D3-48996FFF4092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42D7892A-9C5B-4039-A9A3-230D486AC7DB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322676FE-6091-4B00-B8E3-0DA99281F1FB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26</xdr:row>
      <xdr:rowOff>0</xdr:rowOff>
    </xdr:from>
    <xdr:ext cx="65" cy="172227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32B9F876-71AC-490E-8021-93FFDF451A08}"/>
            </a:ext>
          </a:extLst>
        </xdr:cNvPr>
        <xdr:cNvSpPr txBox="1"/>
      </xdr:nvSpPr>
      <xdr:spPr>
        <a:xfrm>
          <a:off x="7207250" y="24555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10</xdr:row>
      <xdr:rowOff>0</xdr:rowOff>
    </xdr:from>
    <xdr:ext cx="65" cy="172227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F1ADC0AB-7CCE-4630-8770-167CDA2EAABF}"/>
            </a:ext>
          </a:extLst>
        </xdr:cNvPr>
        <xdr:cNvSpPr txBox="1"/>
      </xdr:nvSpPr>
      <xdr:spPr>
        <a:xfrm>
          <a:off x="7207250" y="2152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10</xdr:row>
      <xdr:rowOff>0</xdr:rowOff>
    </xdr:from>
    <xdr:ext cx="65" cy="172227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87B3D261-A28A-49DC-882F-A62B7D9587F0}"/>
            </a:ext>
          </a:extLst>
        </xdr:cNvPr>
        <xdr:cNvSpPr txBox="1"/>
      </xdr:nvSpPr>
      <xdr:spPr>
        <a:xfrm>
          <a:off x="7207250" y="2152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10</xdr:row>
      <xdr:rowOff>0</xdr:rowOff>
    </xdr:from>
    <xdr:ext cx="65" cy="172227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8F0A6FC2-0EC1-4560-BB04-69D36453B155}"/>
            </a:ext>
          </a:extLst>
        </xdr:cNvPr>
        <xdr:cNvSpPr txBox="1"/>
      </xdr:nvSpPr>
      <xdr:spPr>
        <a:xfrm>
          <a:off x="7207250" y="2152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11</xdr:row>
      <xdr:rowOff>0</xdr:rowOff>
    </xdr:from>
    <xdr:ext cx="65" cy="172227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F31DDD5F-B0A4-4047-94D6-1F35CEAFBD69}"/>
            </a:ext>
          </a:extLst>
        </xdr:cNvPr>
        <xdr:cNvSpPr txBox="1"/>
      </xdr:nvSpPr>
      <xdr:spPr>
        <a:xfrm>
          <a:off x="7207250" y="21697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11</xdr:row>
      <xdr:rowOff>0</xdr:rowOff>
    </xdr:from>
    <xdr:ext cx="65" cy="172227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F3AAE3A8-B986-4BFD-B951-65BE96573CA3}"/>
            </a:ext>
          </a:extLst>
        </xdr:cNvPr>
        <xdr:cNvSpPr txBox="1"/>
      </xdr:nvSpPr>
      <xdr:spPr>
        <a:xfrm>
          <a:off x="7207250" y="21697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11</xdr:row>
      <xdr:rowOff>0</xdr:rowOff>
    </xdr:from>
    <xdr:ext cx="65" cy="172227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63634FDD-9A9C-467F-AA8F-FA057B6929AA}"/>
            </a:ext>
          </a:extLst>
        </xdr:cNvPr>
        <xdr:cNvSpPr txBox="1"/>
      </xdr:nvSpPr>
      <xdr:spPr>
        <a:xfrm>
          <a:off x="7207250" y="21697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11</xdr:row>
      <xdr:rowOff>0</xdr:rowOff>
    </xdr:from>
    <xdr:ext cx="65" cy="172227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D5F664DE-1440-4AF1-B10F-70AA0FD21DDE}"/>
            </a:ext>
          </a:extLst>
        </xdr:cNvPr>
        <xdr:cNvSpPr txBox="1"/>
      </xdr:nvSpPr>
      <xdr:spPr>
        <a:xfrm>
          <a:off x="7207250" y="21697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11</xdr:row>
      <xdr:rowOff>0</xdr:rowOff>
    </xdr:from>
    <xdr:ext cx="65" cy="172227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A6D9D5DE-DCC0-458E-8ADA-DA787083698B}"/>
            </a:ext>
          </a:extLst>
        </xdr:cNvPr>
        <xdr:cNvSpPr txBox="1"/>
      </xdr:nvSpPr>
      <xdr:spPr>
        <a:xfrm>
          <a:off x="7207250" y="21697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11</xdr:row>
      <xdr:rowOff>0</xdr:rowOff>
    </xdr:from>
    <xdr:ext cx="65" cy="172227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16DD0BA0-1B4F-4F3C-99AC-463EC5455BD8}"/>
            </a:ext>
          </a:extLst>
        </xdr:cNvPr>
        <xdr:cNvSpPr txBox="1"/>
      </xdr:nvSpPr>
      <xdr:spPr>
        <a:xfrm>
          <a:off x="7207250" y="21697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</xdr:row>
      <xdr:rowOff>0</xdr:rowOff>
    </xdr:from>
    <xdr:ext cx="65" cy="172227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2317F94D-FC52-4047-8446-1F7E1909061D}"/>
            </a:ext>
          </a:extLst>
        </xdr:cNvPr>
        <xdr:cNvSpPr txBox="1"/>
      </xdr:nvSpPr>
      <xdr:spPr>
        <a:xfrm>
          <a:off x="7207250" y="23666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</xdr:row>
      <xdr:rowOff>0</xdr:rowOff>
    </xdr:from>
    <xdr:ext cx="65" cy="172227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F1FE7D42-EF50-4023-B8C5-E611CAE5C396}"/>
            </a:ext>
          </a:extLst>
        </xdr:cNvPr>
        <xdr:cNvSpPr txBox="1"/>
      </xdr:nvSpPr>
      <xdr:spPr>
        <a:xfrm>
          <a:off x="7207250" y="23666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19</xdr:row>
      <xdr:rowOff>0</xdr:rowOff>
    </xdr:from>
    <xdr:ext cx="65" cy="172227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91AF3ECD-7B27-4295-9D8D-B4075C9E32A6}"/>
            </a:ext>
          </a:extLst>
        </xdr:cNvPr>
        <xdr:cNvSpPr txBox="1"/>
      </xdr:nvSpPr>
      <xdr:spPr>
        <a:xfrm>
          <a:off x="7207250" y="23666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4E130926-A9AA-4631-9DFD-E29F7462AB28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3D6E430D-1C89-450D-8A25-4A0DF42A3F02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12BA9AB4-6B83-424C-876E-B4B248C12A81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55E4CB1A-E314-45FD-B62D-593901FD7A42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99181BF6-04F7-47D8-AFC8-420829A46208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8300E141-1054-4DB5-9211-9C71D1A358D7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BA176692-EDB6-4CA6-96E7-9CC9C274B8AA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9DA782C0-9FEC-4140-8A6B-E66460B91043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D8ABD09F-255D-4A47-91AC-0720DAAC4802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97EAEDA2-DFE5-48E0-9FBB-B217E35E4E75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99132BA5-B25F-4F23-9855-FBCAA3F08F26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15B021A8-C5E2-4A93-943D-FDBF2C5A3FE3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12FC62BA-8B17-47EC-883E-89C5FA121B1B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408C0F44-731E-4C15-A8D2-D9494CE18729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298F7C27-B570-4BDD-8341-0BBFD2445A98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36A04FBB-8331-4F86-A162-BA17B01C70A6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8548402D-F959-421B-9F0B-E7FBCD438C33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D427D6D6-9338-405A-88C4-ECEE8746CCCA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9DF1FEF1-EE34-42C3-8BB7-E54C78A7ACC3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E711069F-27FC-47C2-98A8-10C823A9B9F9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FD0FDBBF-929D-4FDA-87AE-8651D54B569E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77BB5C28-78C8-4783-8C4E-3FD1E2AD0F16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4A28D109-3EFD-40A9-89F5-9F14A31904E4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A1BFFB37-5ACC-45C9-9762-616985DF489F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851D9DA5-A2A2-46E0-9236-3775158594CB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A3A1E9D9-8779-4AD0-BD99-F806E845022B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835DE0E5-528D-4FC0-9BCF-D23758B8CE27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B8E501E3-3C15-4878-ADD1-AC53D8A5104E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827077AC-7659-4479-9984-7E4C5E3212B8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27</xdr:row>
      <xdr:rowOff>0</xdr:rowOff>
    </xdr:from>
    <xdr:ext cx="65" cy="172227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DC46F9DC-A6D6-483F-8A89-318755142202}"/>
            </a:ext>
          </a:extLst>
        </xdr:cNvPr>
        <xdr:cNvSpPr txBox="1"/>
      </xdr:nvSpPr>
      <xdr:spPr>
        <a:xfrm>
          <a:off x="7207250" y="24733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21</xdr:row>
      <xdr:rowOff>0</xdr:rowOff>
    </xdr:from>
    <xdr:ext cx="65" cy="172227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1856C7C4-2CB0-45D8-AB94-083BE0E66D8F}"/>
            </a:ext>
          </a:extLst>
        </xdr:cNvPr>
        <xdr:cNvSpPr txBox="1"/>
      </xdr:nvSpPr>
      <xdr:spPr>
        <a:xfrm>
          <a:off x="7207250" y="23844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21</xdr:row>
      <xdr:rowOff>0</xdr:rowOff>
    </xdr:from>
    <xdr:ext cx="65" cy="172227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5A13CC1E-7D63-4EDC-AD6E-5706D0DE49DC}"/>
            </a:ext>
          </a:extLst>
        </xdr:cNvPr>
        <xdr:cNvSpPr txBox="1"/>
      </xdr:nvSpPr>
      <xdr:spPr>
        <a:xfrm>
          <a:off x="7207250" y="23844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21</xdr:row>
      <xdr:rowOff>0</xdr:rowOff>
    </xdr:from>
    <xdr:ext cx="65" cy="172227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7EB661B4-3801-482E-AB87-F777F82E58E4}"/>
            </a:ext>
          </a:extLst>
        </xdr:cNvPr>
        <xdr:cNvSpPr txBox="1"/>
      </xdr:nvSpPr>
      <xdr:spPr>
        <a:xfrm>
          <a:off x="7207250" y="23844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C274A04F-640D-4757-A346-2CD36842A2A8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643E28E9-675F-4723-88C6-8B5CEEF5058D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A4547FA3-FD13-4036-814B-F67DD31304A7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FBD8A57E-4A87-480E-99C4-657E7C3369F8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112141CE-3681-49CF-86F3-0A775E435F2A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76" name="TextBox 75">
          <a:extLst>
            <a:ext uri="{FF2B5EF4-FFF2-40B4-BE49-F238E27FC236}">
              <a16:creationId xmlns:a16="http://schemas.microsoft.com/office/drawing/2014/main" id="{C7A25593-275B-4D87-8E41-79D15A57901D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77" name="TextBox 76">
          <a:extLst>
            <a:ext uri="{FF2B5EF4-FFF2-40B4-BE49-F238E27FC236}">
              <a16:creationId xmlns:a16="http://schemas.microsoft.com/office/drawing/2014/main" id="{EF140736-7188-4455-ADA7-28661E69F624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AF8B9066-8326-4B22-B45E-90F8A3044C4B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46508E08-FC21-4386-8CD0-FA7F0BDCF57D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80" name="TextBox 79">
          <a:extLst>
            <a:ext uri="{FF2B5EF4-FFF2-40B4-BE49-F238E27FC236}">
              <a16:creationId xmlns:a16="http://schemas.microsoft.com/office/drawing/2014/main" id="{0B5B2289-F313-4D0D-8FEF-4D7BC51F0664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711EFD36-4DD8-4A1F-88E8-BF08E9E8669E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82" name="TextBox 81">
          <a:extLst>
            <a:ext uri="{FF2B5EF4-FFF2-40B4-BE49-F238E27FC236}">
              <a16:creationId xmlns:a16="http://schemas.microsoft.com/office/drawing/2014/main" id="{074C3081-9983-475B-8AF5-C16C5CAAF316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83" name="TextBox 82">
          <a:extLst>
            <a:ext uri="{FF2B5EF4-FFF2-40B4-BE49-F238E27FC236}">
              <a16:creationId xmlns:a16="http://schemas.microsoft.com/office/drawing/2014/main" id="{0136FBF7-1CCE-4061-A273-520E451B1F48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84" name="TextBox 83">
          <a:extLst>
            <a:ext uri="{FF2B5EF4-FFF2-40B4-BE49-F238E27FC236}">
              <a16:creationId xmlns:a16="http://schemas.microsoft.com/office/drawing/2014/main" id="{A604F0EB-52A7-4F04-955D-18C76C623C42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85" name="TextBox 84">
          <a:extLst>
            <a:ext uri="{FF2B5EF4-FFF2-40B4-BE49-F238E27FC236}">
              <a16:creationId xmlns:a16="http://schemas.microsoft.com/office/drawing/2014/main" id="{49A61694-39A7-461F-9B76-ABAA58AB3C39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86" name="TextBox 85">
          <a:extLst>
            <a:ext uri="{FF2B5EF4-FFF2-40B4-BE49-F238E27FC236}">
              <a16:creationId xmlns:a16="http://schemas.microsoft.com/office/drawing/2014/main" id="{8824471C-9208-417A-8A05-806B45F3014A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87" name="TextBox 86">
          <a:extLst>
            <a:ext uri="{FF2B5EF4-FFF2-40B4-BE49-F238E27FC236}">
              <a16:creationId xmlns:a16="http://schemas.microsoft.com/office/drawing/2014/main" id="{11F24E4D-CCC9-4AD0-8D7A-AF330A3FE18D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88" name="TextBox 87">
          <a:extLst>
            <a:ext uri="{FF2B5EF4-FFF2-40B4-BE49-F238E27FC236}">
              <a16:creationId xmlns:a16="http://schemas.microsoft.com/office/drawing/2014/main" id="{DBDF4946-47BC-4C67-ACF7-84AF633E7301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5D279B11-BA91-418D-A84D-7D448E2BC9D5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90" name="TextBox 89">
          <a:extLst>
            <a:ext uri="{FF2B5EF4-FFF2-40B4-BE49-F238E27FC236}">
              <a16:creationId xmlns:a16="http://schemas.microsoft.com/office/drawing/2014/main" id="{9AD9A051-107F-4948-91C4-349AED78589A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A6E8FA4A-6D5C-4F45-AAF2-7DE67604C0D6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92" name="TextBox 91">
          <a:extLst>
            <a:ext uri="{FF2B5EF4-FFF2-40B4-BE49-F238E27FC236}">
              <a16:creationId xmlns:a16="http://schemas.microsoft.com/office/drawing/2014/main" id="{2DB1F53B-7618-4EEF-BBBA-19D5F55B8A9A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93" name="TextBox 92">
          <a:extLst>
            <a:ext uri="{FF2B5EF4-FFF2-40B4-BE49-F238E27FC236}">
              <a16:creationId xmlns:a16="http://schemas.microsoft.com/office/drawing/2014/main" id="{ED311579-5977-4612-96D1-662433416C65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94" name="TextBox 93">
          <a:extLst>
            <a:ext uri="{FF2B5EF4-FFF2-40B4-BE49-F238E27FC236}">
              <a16:creationId xmlns:a16="http://schemas.microsoft.com/office/drawing/2014/main" id="{100CE065-1407-4E4A-98A7-6DDD9A8286D0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95" name="TextBox 94">
          <a:extLst>
            <a:ext uri="{FF2B5EF4-FFF2-40B4-BE49-F238E27FC236}">
              <a16:creationId xmlns:a16="http://schemas.microsoft.com/office/drawing/2014/main" id="{24A938E4-564A-47AC-A2C3-586570CF1ABE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96" name="TextBox 95">
          <a:extLst>
            <a:ext uri="{FF2B5EF4-FFF2-40B4-BE49-F238E27FC236}">
              <a16:creationId xmlns:a16="http://schemas.microsoft.com/office/drawing/2014/main" id="{A0AE4EAF-3CB3-43D8-83CF-9AC433975F7C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97" name="TextBox 96">
          <a:extLst>
            <a:ext uri="{FF2B5EF4-FFF2-40B4-BE49-F238E27FC236}">
              <a16:creationId xmlns:a16="http://schemas.microsoft.com/office/drawing/2014/main" id="{3FBDCBC0-1300-4709-ACF6-B0E5742C34B7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9EFF365F-64D0-4A49-8213-D4086F822E71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64234892-9CF7-43C8-92F4-DC33FEB75698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48</xdr:row>
      <xdr:rowOff>0</xdr:rowOff>
    </xdr:from>
    <xdr:ext cx="65" cy="172227"/>
    <xdr:sp macro="" textlink="">
      <xdr:nvSpPr>
        <xdr:cNvPr id="100" name="TextBox 99">
          <a:extLst>
            <a:ext uri="{FF2B5EF4-FFF2-40B4-BE49-F238E27FC236}">
              <a16:creationId xmlns:a16="http://schemas.microsoft.com/office/drawing/2014/main" id="{99515166-9408-4647-8F57-C642DA06DFBC}"/>
            </a:ext>
          </a:extLst>
        </xdr:cNvPr>
        <xdr:cNvSpPr txBox="1"/>
      </xdr:nvSpPr>
      <xdr:spPr>
        <a:xfrm>
          <a:off x="7207250" y="3360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30</xdr:row>
      <xdr:rowOff>0</xdr:rowOff>
    </xdr:from>
    <xdr:ext cx="65" cy="172227"/>
    <xdr:sp macro="" textlink="">
      <xdr:nvSpPr>
        <xdr:cNvPr id="101" name="TextBox 100">
          <a:extLst>
            <a:ext uri="{FF2B5EF4-FFF2-40B4-BE49-F238E27FC236}">
              <a16:creationId xmlns:a16="http://schemas.microsoft.com/office/drawing/2014/main" id="{1B3CA10F-EB39-4CC8-B623-81B69BCC1820}"/>
            </a:ext>
          </a:extLst>
        </xdr:cNvPr>
        <xdr:cNvSpPr txBox="1"/>
      </xdr:nvSpPr>
      <xdr:spPr>
        <a:xfrm>
          <a:off x="7207250" y="30467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30</xdr:row>
      <xdr:rowOff>0</xdr:rowOff>
    </xdr:from>
    <xdr:ext cx="65" cy="172227"/>
    <xdr:sp macro="" textlink="">
      <xdr:nvSpPr>
        <xdr:cNvPr id="102" name="TextBox 101">
          <a:extLst>
            <a:ext uri="{FF2B5EF4-FFF2-40B4-BE49-F238E27FC236}">
              <a16:creationId xmlns:a16="http://schemas.microsoft.com/office/drawing/2014/main" id="{94BE5B3D-6A53-46E8-AB7A-CCD64670BA63}"/>
            </a:ext>
          </a:extLst>
        </xdr:cNvPr>
        <xdr:cNvSpPr txBox="1"/>
      </xdr:nvSpPr>
      <xdr:spPr>
        <a:xfrm>
          <a:off x="7207250" y="30467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30</xdr:row>
      <xdr:rowOff>0</xdr:rowOff>
    </xdr:from>
    <xdr:ext cx="65" cy="172227"/>
    <xdr:sp macro="" textlink="">
      <xdr:nvSpPr>
        <xdr:cNvPr id="103" name="TextBox 102">
          <a:extLst>
            <a:ext uri="{FF2B5EF4-FFF2-40B4-BE49-F238E27FC236}">
              <a16:creationId xmlns:a16="http://schemas.microsoft.com/office/drawing/2014/main" id="{0C8F80AE-6D60-4A71-BF5E-96D4FF0CB321}"/>
            </a:ext>
          </a:extLst>
        </xdr:cNvPr>
        <xdr:cNvSpPr txBox="1"/>
      </xdr:nvSpPr>
      <xdr:spPr>
        <a:xfrm>
          <a:off x="7207250" y="30467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31</xdr:row>
      <xdr:rowOff>0</xdr:rowOff>
    </xdr:from>
    <xdr:ext cx="65" cy="172227"/>
    <xdr:sp macro="" textlink="">
      <xdr:nvSpPr>
        <xdr:cNvPr id="104" name="TextBox 103">
          <a:extLst>
            <a:ext uri="{FF2B5EF4-FFF2-40B4-BE49-F238E27FC236}">
              <a16:creationId xmlns:a16="http://schemas.microsoft.com/office/drawing/2014/main" id="{CE85CAC7-88F9-47F0-A6E7-F0163CCC4DE1}"/>
            </a:ext>
          </a:extLst>
        </xdr:cNvPr>
        <xdr:cNvSpPr txBox="1"/>
      </xdr:nvSpPr>
      <xdr:spPr>
        <a:xfrm>
          <a:off x="7207250" y="30645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31</xdr:row>
      <xdr:rowOff>0</xdr:rowOff>
    </xdr:from>
    <xdr:ext cx="65" cy="172227"/>
    <xdr:sp macro="" textlink="">
      <xdr:nvSpPr>
        <xdr:cNvPr id="105" name="TextBox 104">
          <a:extLst>
            <a:ext uri="{FF2B5EF4-FFF2-40B4-BE49-F238E27FC236}">
              <a16:creationId xmlns:a16="http://schemas.microsoft.com/office/drawing/2014/main" id="{CF2A51C3-6FA4-4666-8CD7-4532A93534D8}"/>
            </a:ext>
          </a:extLst>
        </xdr:cNvPr>
        <xdr:cNvSpPr txBox="1"/>
      </xdr:nvSpPr>
      <xdr:spPr>
        <a:xfrm>
          <a:off x="7207250" y="30645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31</xdr:row>
      <xdr:rowOff>0</xdr:rowOff>
    </xdr:from>
    <xdr:ext cx="65" cy="172227"/>
    <xdr:sp macro="" textlink="">
      <xdr:nvSpPr>
        <xdr:cNvPr id="106" name="TextBox 105">
          <a:extLst>
            <a:ext uri="{FF2B5EF4-FFF2-40B4-BE49-F238E27FC236}">
              <a16:creationId xmlns:a16="http://schemas.microsoft.com/office/drawing/2014/main" id="{995C9056-D06B-44A0-9445-41E1977D4799}"/>
            </a:ext>
          </a:extLst>
        </xdr:cNvPr>
        <xdr:cNvSpPr txBox="1"/>
      </xdr:nvSpPr>
      <xdr:spPr>
        <a:xfrm>
          <a:off x="7207250" y="30645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07" name="TextBox 106">
          <a:extLst>
            <a:ext uri="{FF2B5EF4-FFF2-40B4-BE49-F238E27FC236}">
              <a16:creationId xmlns:a16="http://schemas.microsoft.com/office/drawing/2014/main" id="{E532CEF3-A4A6-4489-8CFC-E2F5E6923972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08" name="TextBox 107">
          <a:extLst>
            <a:ext uri="{FF2B5EF4-FFF2-40B4-BE49-F238E27FC236}">
              <a16:creationId xmlns:a16="http://schemas.microsoft.com/office/drawing/2014/main" id="{2DA2A7B6-1B7B-4124-922C-FB62B5013A64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5C7852C4-F129-4429-994A-A3E195FF88A6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10" name="TextBox 109">
          <a:extLst>
            <a:ext uri="{FF2B5EF4-FFF2-40B4-BE49-F238E27FC236}">
              <a16:creationId xmlns:a16="http://schemas.microsoft.com/office/drawing/2014/main" id="{0B91650E-D552-4155-8C72-5B9DB2F71C5E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11" name="TextBox 110">
          <a:extLst>
            <a:ext uri="{FF2B5EF4-FFF2-40B4-BE49-F238E27FC236}">
              <a16:creationId xmlns:a16="http://schemas.microsoft.com/office/drawing/2014/main" id="{BBA582B9-5C89-4693-A472-71A95B7DDD74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12" name="TextBox 111">
          <a:extLst>
            <a:ext uri="{FF2B5EF4-FFF2-40B4-BE49-F238E27FC236}">
              <a16:creationId xmlns:a16="http://schemas.microsoft.com/office/drawing/2014/main" id="{3B33B677-D8A2-4E8F-AE09-E48880C1B2EC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13" name="TextBox 112">
          <a:extLst>
            <a:ext uri="{FF2B5EF4-FFF2-40B4-BE49-F238E27FC236}">
              <a16:creationId xmlns:a16="http://schemas.microsoft.com/office/drawing/2014/main" id="{C5BC2177-1549-4491-83F9-13AA97B9FFDB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14" name="TextBox 113">
          <a:extLst>
            <a:ext uri="{FF2B5EF4-FFF2-40B4-BE49-F238E27FC236}">
              <a16:creationId xmlns:a16="http://schemas.microsoft.com/office/drawing/2014/main" id="{927815CE-77B0-4788-B601-5D33187E469C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15" name="TextBox 114">
          <a:extLst>
            <a:ext uri="{FF2B5EF4-FFF2-40B4-BE49-F238E27FC236}">
              <a16:creationId xmlns:a16="http://schemas.microsoft.com/office/drawing/2014/main" id="{7207DE6D-1DFE-420F-BCBF-789E502AA830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16" name="TextBox 115">
          <a:extLst>
            <a:ext uri="{FF2B5EF4-FFF2-40B4-BE49-F238E27FC236}">
              <a16:creationId xmlns:a16="http://schemas.microsoft.com/office/drawing/2014/main" id="{BACBA946-48C9-4EA8-8878-9E660E02FE89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17" name="TextBox 116">
          <a:extLst>
            <a:ext uri="{FF2B5EF4-FFF2-40B4-BE49-F238E27FC236}">
              <a16:creationId xmlns:a16="http://schemas.microsoft.com/office/drawing/2014/main" id="{3558AB88-4AFE-4DEB-8FE6-B855BF6C486D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18" name="TextBox 117">
          <a:extLst>
            <a:ext uri="{FF2B5EF4-FFF2-40B4-BE49-F238E27FC236}">
              <a16:creationId xmlns:a16="http://schemas.microsoft.com/office/drawing/2014/main" id="{9B0D79EA-C6BA-4C7C-93C4-081F7FB27D5F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19" name="TextBox 118">
          <a:extLst>
            <a:ext uri="{FF2B5EF4-FFF2-40B4-BE49-F238E27FC236}">
              <a16:creationId xmlns:a16="http://schemas.microsoft.com/office/drawing/2014/main" id="{FFD02A35-F342-4BCE-B84C-B2046FD864F5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20" name="TextBox 119">
          <a:extLst>
            <a:ext uri="{FF2B5EF4-FFF2-40B4-BE49-F238E27FC236}">
              <a16:creationId xmlns:a16="http://schemas.microsoft.com/office/drawing/2014/main" id="{C65314B5-BCFA-450E-B735-3C6EDFFF2BB2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21" name="TextBox 120">
          <a:extLst>
            <a:ext uri="{FF2B5EF4-FFF2-40B4-BE49-F238E27FC236}">
              <a16:creationId xmlns:a16="http://schemas.microsoft.com/office/drawing/2014/main" id="{9390C0DE-AFFC-4E15-80F6-F461052272F3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22" name="TextBox 121">
          <a:extLst>
            <a:ext uri="{FF2B5EF4-FFF2-40B4-BE49-F238E27FC236}">
              <a16:creationId xmlns:a16="http://schemas.microsoft.com/office/drawing/2014/main" id="{F4C5C908-2E84-40FA-B2E7-F86D82B50AE0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23" name="TextBox 122">
          <a:extLst>
            <a:ext uri="{FF2B5EF4-FFF2-40B4-BE49-F238E27FC236}">
              <a16:creationId xmlns:a16="http://schemas.microsoft.com/office/drawing/2014/main" id="{A502D766-A0A2-4612-A1D6-15066A8B7B73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24" name="TextBox 123">
          <a:extLst>
            <a:ext uri="{FF2B5EF4-FFF2-40B4-BE49-F238E27FC236}">
              <a16:creationId xmlns:a16="http://schemas.microsoft.com/office/drawing/2014/main" id="{EF0CD648-A727-42E1-AA6B-514A2D929CEB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31</xdr:row>
      <xdr:rowOff>0</xdr:rowOff>
    </xdr:from>
    <xdr:ext cx="65" cy="172227"/>
    <xdr:sp macro="" textlink="">
      <xdr:nvSpPr>
        <xdr:cNvPr id="125" name="TextBox 124">
          <a:extLst>
            <a:ext uri="{FF2B5EF4-FFF2-40B4-BE49-F238E27FC236}">
              <a16:creationId xmlns:a16="http://schemas.microsoft.com/office/drawing/2014/main" id="{4AD4D628-8FE9-49CD-B506-6DE001B24175}"/>
            </a:ext>
          </a:extLst>
        </xdr:cNvPr>
        <xdr:cNvSpPr txBox="1"/>
      </xdr:nvSpPr>
      <xdr:spPr>
        <a:xfrm>
          <a:off x="7207250" y="30645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31</xdr:row>
      <xdr:rowOff>0</xdr:rowOff>
    </xdr:from>
    <xdr:ext cx="65" cy="172227"/>
    <xdr:sp macro="" textlink="">
      <xdr:nvSpPr>
        <xdr:cNvPr id="126" name="TextBox 125">
          <a:extLst>
            <a:ext uri="{FF2B5EF4-FFF2-40B4-BE49-F238E27FC236}">
              <a16:creationId xmlns:a16="http://schemas.microsoft.com/office/drawing/2014/main" id="{D6E534FB-D2DD-4ED0-A8EB-A236D322DAF2}"/>
            </a:ext>
          </a:extLst>
        </xdr:cNvPr>
        <xdr:cNvSpPr txBox="1"/>
      </xdr:nvSpPr>
      <xdr:spPr>
        <a:xfrm>
          <a:off x="7207250" y="30645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31</xdr:row>
      <xdr:rowOff>0</xdr:rowOff>
    </xdr:from>
    <xdr:ext cx="65" cy="172227"/>
    <xdr:sp macro="" textlink="">
      <xdr:nvSpPr>
        <xdr:cNvPr id="127" name="TextBox 126">
          <a:extLst>
            <a:ext uri="{FF2B5EF4-FFF2-40B4-BE49-F238E27FC236}">
              <a16:creationId xmlns:a16="http://schemas.microsoft.com/office/drawing/2014/main" id="{0F5AEDC4-CE3B-4A81-8F0F-920AB4F144CB}"/>
            </a:ext>
          </a:extLst>
        </xdr:cNvPr>
        <xdr:cNvSpPr txBox="1"/>
      </xdr:nvSpPr>
      <xdr:spPr>
        <a:xfrm>
          <a:off x="7207250" y="30645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32</xdr:row>
      <xdr:rowOff>0</xdr:rowOff>
    </xdr:from>
    <xdr:ext cx="65" cy="172227"/>
    <xdr:sp macro="" textlink="">
      <xdr:nvSpPr>
        <xdr:cNvPr id="128" name="TextBox 127">
          <a:extLst>
            <a:ext uri="{FF2B5EF4-FFF2-40B4-BE49-F238E27FC236}">
              <a16:creationId xmlns:a16="http://schemas.microsoft.com/office/drawing/2014/main" id="{7396F9DC-663A-436F-A0AB-84F07748C1D8}"/>
            </a:ext>
          </a:extLst>
        </xdr:cNvPr>
        <xdr:cNvSpPr txBox="1"/>
      </xdr:nvSpPr>
      <xdr:spPr>
        <a:xfrm>
          <a:off x="7207250" y="3082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32</xdr:row>
      <xdr:rowOff>0</xdr:rowOff>
    </xdr:from>
    <xdr:ext cx="65" cy="172227"/>
    <xdr:sp macro="" textlink="">
      <xdr:nvSpPr>
        <xdr:cNvPr id="129" name="TextBox 128">
          <a:extLst>
            <a:ext uri="{FF2B5EF4-FFF2-40B4-BE49-F238E27FC236}">
              <a16:creationId xmlns:a16="http://schemas.microsoft.com/office/drawing/2014/main" id="{A2D2F9DB-A700-4049-B300-EF8ACBF9FDC5}"/>
            </a:ext>
          </a:extLst>
        </xdr:cNvPr>
        <xdr:cNvSpPr txBox="1"/>
      </xdr:nvSpPr>
      <xdr:spPr>
        <a:xfrm>
          <a:off x="7207250" y="3082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32</xdr:row>
      <xdr:rowOff>0</xdr:rowOff>
    </xdr:from>
    <xdr:ext cx="65" cy="172227"/>
    <xdr:sp macro="" textlink="">
      <xdr:nvSpPr>
        <xdr:cNvPr id="130" name="TextBox 129">
          <a:extLst>
            <a:ext uri="{FF2B5EF4-FFF2-40B4-BE49-F238E27FC236}">
              <a16:creationId xmlns:a16="http://schemas.microsoft.com/office/drawing/2014/main" id="{21FA13B2-1A41-4D44-A236-F73E11D734E6}"/>
            </a:ext>
          </a:extLst>
        </xdr:cNvPr>
        <xdr:cNvSpPr txBox="1"/>
      </xdr:nvSpPr>
      <xdr:spPr>
        <a:xfrm>
          <a:off x="7207250" y="3082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32</xdr:row>
      <xdr:rowOff>0</xdr:rowOff>
    </xdr:from>
    <xdr:ext cx="65" cy="172227"/>
    <xdr:sp macro="" textlink="">
      <xdr:nvSpPr>
        <xdr:cNvPr id="131" name="TextBox 130">
          <a:extLst>
            <a:ext uri="{FF2B5EF4-FFF2-40B4-BE49-F238E27FC236}">
              <a16:creationId xmlns:a16="http://schemas.microsoft.com/office/drawing/2014/main" id="{602871B4-537C-4C8B-B32D-684E16D5063F}"/>
            </a:ext>
          </a:extLst>
        </xdr:cNvPr>
        <xdr:cNvSpPr txBox="1"/>
      </xdr:nvSpPr>
      <xdr:spPr>
        <a:xfrm>
          <a:off x="7207250" y="3082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32</xdr:row>
      <xdr:rowOff>0</xdr:rowOff>
    </xdr:from>
    <xdr:ext cx="65" cy="172227"/>
    <xdr:sp macro="" textlink="">
      <xdr:nvSpPr>
        <xdr:cNvPr id="132" name="TextBox 131">
          <a:extLst>
            <a:ext uri="{FF2B5EF4-FFF2-40B4-BE49-F238E27FC236}">
              <a16:creationId xmlns:a16="http://schemas.microsoft.com/office/drawing/2014/main" id="{BEBF412A-3718-4A02-BC1B-7DB3E2A764EB}"/>
            </a:ext>
          </a:extLst>
        </xdr:cNvPr>
        <xdr:cNvSpPr txBox="1"/>
      </xdr:nvSpPr>
      <xdr:spPr>
        <a:xfrm>
          <a:off x="7207250" y="3082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32</xdr:row>
      <xdr:rowOff>0</xdr:rowOff>
    </xdr:from>
    <xdr:ext cx="65" cy="172227"/>
    <xdr:sp macro="" textlink="">
      <xdr:nvSpPr>
        <xdr:cNvPr id="133" name="TextBox 132">
          <a:extLst>
            <a:ext uri="{FF2B5EF4-FFF2-40B4-BE49-F238E27FC236}">
              <a16:creationId xmlns:a16="http://schemas.microsoft.com/office/drawing/2014/main" id="{E9B4BDFB-4EB1-45D8-B012-F0A052C0426E}"/>
            </a:ext>
          </a:extLst>
        </xdr:cNvPr>
        <xdr:cNvSpPr txBox="1"/>
      </xdr:nvSpPr>
      <xdr:spPr>
        <a:xfrm>
          <a:off x="7207250" y="3082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34" name="TextBox 133">
          <a:extLst>
            <a:ext uri="{FF2B5EF4-FFF2-40B4-BE49-F238E27FC236}">
              <a16:creationId xmlns:a16="http://schemas.microsoft.com/office/drawing/2014/main" id="{54E7FD01-00EB-4181-BDDB-037206F8F7C7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35" name="TextBox 134">
          <a:extLst>
            <a:ext uri="{FF2B5EF4-FFF2-40B4-BE49-F238E27FC236}">
              <a16:creationId xmlns:a16="http://schemas.microsoft.com/office/drawing/2014/main" id="{93B17B88-EF76-4A12-94E2-AF91DBC365A1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36" name="TextBox 135">
          <a:extLst>
            <a:ext uri="{FF2B5EF4-FFF2-40B4-BE49-F238E27FC236}">
              <a16:creationId xmlns:a16="http://schemas.microsoft.com/office/drawing/2014/main" id="{084EC9E6-7520-4F88-9CD5-A95263755F12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37" name="TextBox 136">
          <a:extLst>
            <a:ext uri="{FF2B5EF4-FFF2-40B4-BE49-F238E27FC236}">
              <a16:creationId xmlns:a16="http://schemas.microsoft.com/office/drawing/2014/main" id="{0A4B30E5-4ABE-4FEC-8695-DF40D4B96C51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38" name="TextBox 137">
          <a:extLst>
            <a:ext uri="{FF2B5EF4-FFF2-40B4-BE49-F238E27FC236}">
              <a16:creationId xmlns:a16="http://schemas.microsoft.com/office/drawing/2014/main" id="{A02AE554-1E20-429C-A153-158DC40B0247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47</xdr:row>
      <xdr:rowOff>0</xdr:rowOff>
    </xdr:from>
    <xdr:ext cx="65" cy="172227"/>
    <xdr:sp macro="" textlink="">
      <xdr:nvSpPr>
        <xdr:cNvPr id="139" name="TextBox 138">
          <a:extLst>
            <a:ext uri="{FF2B5EF4-FFF2-40B4-BE49-F238E27FC236}">
              <a16:creationId xmlns:a16="http://schemas.microsoft.com/office/drawing/2014/main" id="{AA9F9AB8-6B6E-4288-A800-15F99FBDCAAB}"/>
            </a:ext>
          </a:extLst>
        </xdr:cNvPr>
        <xdr:cNvSpPr txBox="1"/>
      </xdr:nvSpPr>
      <xdr:spPr>
        <a:xfrm>
          <a:off x="7207250" y="33426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31</xdr:row>
      <xdr:rowOff>0</xdr:rowOff>
    </xdr:from>
    <xdr:ext cx="65" cy="172227"/>
    <xdr:sp macro="" textlink="">
      <xdr:nvSpPr>
        <xdr:cNvPr id="140" name="TextBox 139">
          <a:extLst>
            <a:ext uri="{FF2B5EF4-FFF2-40B4-BE49-F238E27FC236}">
              <a16:creationId xmlns:a16="http://schemas.microsoft.com/office/drawing/2014/main" id="{B4648F63-F88E-425F-9E83-B33F075A1A41}"/>
            </a:ext>
          </a:extLst>
        </xdr:cNvPr>
        <xdr:cNvSpPr txBox="1"/>
      </xdr:nvSpPr>
      <xdr:spPr>
        <a:xfrm>
          <a:off x="7207250" y="30645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31</xdr:row>
      <xdr:rowOff>0</xdr:rowOff>
    </xdr:from>
    <xdr:ext cx="65" cy="172227"/>
    <xdr:sp macro="" textlink="">
      <xdr:nvSpPr>
        <xdr:cNvPr id="141" name="TextBox 140">
          <a:extLst>
            <a:ext uri="{FF2B5EF4-FFF2-40B4-BE49-F238E27FC236}">
              <a16:creationId xmlns:a16="http://schemas.microsoft.com/office/drawing/2014/main" id="{F5C86E25-3FFA-4197-95DC-AC16D5355E08}"/>
            </a:ext>
          </a:extLst>
        </xdr:cNvPr>
        <xdr:cNvSpPr txBox="1"/>
      </xdr:nvSpPr>
      <xdr:spPr>
        <a:xfrm>
          <a:off x="7207250" y="30645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31</xdr:row>
      <xdr:rowOff>0</xdr:rowOff>
    </xdr:from>
    <xdr:ext cx="65" cy="172227"/>
    <xdr:sp macro="" textlink="">
      <xdr:nvSpPr>
        <xdr:cNvPr id="142" name="TextBox 141">
          <a:extLst>
            <a:ext uri="{FF2B5EF4-FFF2-40B4-BE49-F238E27FC236}">
              <a16:creationId xmlns:a16="http://schemas.microsoft.com/office/drawing/2014/main" id="{3E161333-A779-45A6-8E42-F9999D230123}"/>
            </a:ext>
          </a:extLst>
        </xdr:cNvPr>
        <xdr:cNvSpPr txBox="1"/>
      </xdr:nvSpPr>
      <xdr:spPr>
        <a:xfrm>
          <a:off x="7207250" y="30645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31</xdr:row>
      <xdr:rowOff>0</xdr:rowOff>
    </xdr:from>
    <xdr:ext cx="65" cy="172227"/>
    <xdr:sp macro="" textlink="">
      <xdr:nvSpPr>
        <xdr:cNvPr id="143" name="TextBox 142">
          <a:extLst>
            <a:ext uri="{FF2B5EF4-FFF2-40B4-BE49-F238E27FC236}">
              <a16:creationId xmlns:a16="http://schemas.microsoft.com/office/drawing/2014/main" id="{B9EACAB3-EF84-41AB-8311-79CC9EAACF78}"/>
            </a:ext>
          </a:extLst>
        </xdr:cNvPr>
        <xdr:cNvSpPr txBox="1"/>
      </xdr:nvSpPr>
      <xdr:spPr>
        <a:xfrm>
          <a:off x="7207250" y="30645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31</xdr:row>
      <xdr:rowOff>0</xdr:rowOff>
    </xdr:from>
    <xdr:ext cx="65" cy="172227"/>
    <xdr:sp macro="" textlink="">
      <xdr:nvSpPr>
        <xdr:cNvPr id="144" name="TextBox 143">
          <a:extLst>
            <a:ext uri="{FF2B5EF4-FFF2-40B4-BE49-F238E27FC236}">
              <a16:creationId xmlns:a16="http://schemas.microsoft.com/office/drawing/2014/main" id="{BDF2159D-FF1E-433F-BBA5-A3E70D2B5CB7}"/>
            </a:ext>
          </a:extLst>
        </xdr:cNvPr>
        <xdr:cNvSpPr txBox="1"/>
      </xdr:nvSpPr>
      <xdr:spPr>
        <a:xfrm>
          <a:off x="7207250" y="30645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31</xdr:row>
      <xdr:rowOff>0</xdr:rowOff>
    </xdr:from>
    <xdr:ext cx="65" cy="172227"/>
    <xdr:sp macro="" textlink="">
      <xdr:nvSpPr>
        <xdr:cNvPr id="145" name="TextBox 144">
          <a:extLst>
            <a:ext uri="{FF2B5EF4-FFF2-40B4-BE49-F238E27FC236}">
              <a16:creationId xmlns:a16="http://schemas.microsoft.com/office/drawing/2014/main" id="{9E13FAF8-0A66-4245-A915-473EF16F4664}"/>
            </a:ext>
          </a:extLst>
        </xdr:cNvPr>
        <xdr:cNvSpPr txBox="1"/>
      </xdr:nvSpPr>
      <xdr:spPr>
        <a:xfrm>
          <a:off x="7207250" y="30645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40</xdr:row>
      <xdr:rowOff>0</xdr:rowOff>
    </xdr:from>
    <xdr:ext cx="65" cy="172227"/>
    <xdr:sp macro="" textlink="">
      <xdr:nvSpPr>
        <xdr:cNvPr id="146" name="TextBox 145">
          <a:extLst>
            <a:ext uri="{FF2B5EF4-FFF2-40B4-BE49-F238E27FC236}">
              <a16:creationId xmlns:a16="http://schemas.microsoft.com/office/drawing/2014/main" id="{095C0E14-82C8-442E-AAA7-BD714E2E95B3}"/>
            </a:ext>
          </a:extLst>
        </xdr:cNvPr>
        <xdr:cNvSpPr txBox="1"/>
      </xdr:nvSpPr>
      <xdr:spPr>
        <a:xfrm>
          <a:off x="7207250" y="32537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40</xdr:row>
      <xdr:rowOff>0</xdr:rowOff>
    </xdr:from>
    <xdr:ext cx="65" cy="172227"/>
    <xdr:sp macro="" textlink="">
      <xdr:nvSpPr>
        <xdr:cNvPr id="147" name="TextBox 146">
          <a:extLst>
            <a:ext uri="{FF2B5EF4-FFF2-40B4-BE49-F238E27FC236}">
              <a16:creationId xmlns:a16="http://schemas.microsoft.com/office/drawing/2014/main" id="{D494C14A-7458-4346-8CF6-AD43D5BE0954}"/>
            </a:ext>
          </a:extLst>
        </xdr:cNvPr>
        <xdr:cNvSpPr txBox="1"/>
      </xdr:nvSpPr>
      <xdr:spPr>
        <a:xfrm>
          <a:off x="7207250" y="32537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40</xdr:row>
      <xdr:rowOff>0</xdr:rowOff>
    </xdr:from>
    <xdr:ext cx="65" cy="172227"/>
    <xdr:sp macro="" textlink="">
      <xdr:nvSpPr>
        <xdr:cNvPr id="148" name="TextBox 147">
          <a:extLst>
            <a:ext uri="{FF2B5EF4-FFF2-40B4-BE49-F238E27FC236}">
              <a16:creationId xmlns:a16="http://schemas.microsoft.com/office/drawing/2014/main" id="{3319F9AE-5978-4D42-88FD-3EC8D9ED7387}"/>
            </a:ext>
          </a:extLst>
        </xdr:cNvPr>
        <xdr:cNvSpPr txBox="1"/>
      </xdr:nvSpPr>
      <xdr:spPr>
        <a:xfrm>
          <a:off x="7207250" y="32537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42</xdr:row>
      <xdr:rowOff>0</xdr:rowOff>
    </xdr:from>
    <xdr:ext cx="65" cy="172227"/>
    <xdr:sp macro="" textlink="">
      <xdr:nvSpPr>
        <xdr:cNvPr id="149" name="TextBox 148">
          <a:extLst>
            <a:ext uri="{FF2B5EF4-FFF2-40B4-BE49-F238E27FC236}">
              <a16:creationId xmlns:a16="http://schemas.microsoft.com/office/drawing/2014/main" id="{2A3C1577-F920-45E0-ABE9-F4FF7CE11089}"/>
            </a:ext>
          </a:extLst>
        </xdr:cNvPr>
        <xdr:cNvSpPr txBox="1"/>
      </xdr:nvSpPr>
      <xdr:spPr>
        <a:xfrm>
          <a:off x="7207250" y="32715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42</xdr:row>
      <xdr:rowOff>0</xdr:rowOff>
    </xdr:from>
    <xdr:ext cx="65" cy="172227"/>
    <xdr:sp macro="" textlink="">
      <xdr:nvSpPr>
        <xdr:cNvPr id="150" name="TextBox 149">
          <a:extLst>
            <a:ext uri="{FF2B5EF4-FFF2-40B4-BE49-F238E27FC236}">
              <a16:creationId xmlns:a16="http://schemas.microsoft.com/office/drawing/2014/main" id="{059B229C-5C7A-41C8-8918-BC8A56473C17}"/>
            </a:ext>
          </a:extLst>
        </xdr:cNvPr>
        <xdr:cNvSpPr txBox="1"/>
      </xdr:nvSpPr>
      <xdr:spPr>
        <a:xfrm>
          <a:off x="7207250" y="32715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42</xdr:row>
      <xdr:rowOff>0</xdr:rowOff>
    </xdr:from>
    <xdr:ext cx="65" cy="172227"/>
    <xdr:sp macro="" textlink="">
      <xdr:nvSpPr>
        <xdr:cNvPr id="151" name="TextBox 150">
          <a:extLst>
            <a:ext uri="{FF2B5EF4-FFF2-40B4-BE49-F238E27FC236}">
              <a16:creationId xmlns:a16="http://schemas.microsoft.com/office/drawing/2014/main" id="{BE409CB9-BBFC-490E-B15A-935747DEEC0B}"/>
            </a:ext>
          </a:extLst>
        </xdr:cNvPr>
        <xdr:cNvSpPr txBox="1"/>
      </xdr:nvSpPr>
      <xdr:spPr>
        <a:xfrm>
          <a:off x="7207250" y="32715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73</xdr:row>
      <xdr:rowOff>0</xdr:rowOff>
    </xdr:from>
    <xdr:ext cx="65" cy="172227"/>
    <xdr:sp macro="" textlink="">
      <xdr:nvSpPr>
        <xdr:cNvPr id="152" name="TextBox 151">
          <a:extLst>
            <a:ext uri="{FF2B5EF4-FFF2-40B4-BE49-F238E27FC236}">
              <a16:creationId xmlns:a16="http://schemas.microsoft.com/office/drawing/2014/main" id="{23D735F5-9130-4065-94FD-5E600705B9E6}"/>
            </a:ext>
          </a:extLst>
        </xdr:cNvPr>
        <xdr:cNvSpPr txBox="1"/>
      </xdr:nvSpPr>
      <xdr:spPr>
        <a:xfrm>
          <a:off x="7207250" y="33959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73</xdr:row>
      <xdr:rowOff>0</xdr:rowOff>
    </xdr:from>
    <xdr:ext cx="65" cy="172227"/>
    <xdr:sp macro="" textlink="">
      <xdr:nvSpPr>
        <xdr:cNvPr id="153" name="TextBox 152">
          <a:extLst>
            <a:ext uri="{FF2B5EF4-FFF2-40B4-BE49-F238E27FC236}">
              <a16:creationId xmlns:a16="http://schemas.microsoft.com/office/drawing/2014/main" id="{A1162F83-3A85-4DB8-822E-043B00CAB9B5}"/>
            </a:ext>
          </a:extLst>
        </xdr:cNvPr>
        <xdr:cNvSpPr txBox="1"/>
      </xdr:nvSpPr>
      <xdr:spPr>
        <a:xfrm>
          <a:off x="7207250" y="33959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73</xdr:row>
      <xdr:rowOff>0</xdr:rowOff>
    </xdr:from>
    <xdr:ext cx="65" cy="172227"/>
    <xdr:sp macro="" textlink="">
      <xdr:nvSpPr>
        <xdr:cNvPr id="154" name="TextBox 153">
          <a:extLst>
            <a:ext uri="{FF2B5EF4-FFF2-40B4-BE49-F238E27FC236}">
              <a16:creationId xmlns:a16="http://schemas.microsoft.com/office/drawing/2014/main" id="{523C64A3-C3C5-4699-801A-3A0EDDEA76B3}"/>
            </a:ext>
          </a:extLst>
        </xdr:cNvPr>
        <xdr:cNvSpPr txBox="1"/>
      </xdr:nvSpPr>
      <xdr:spPr>
        <a:xfrm>
          <a:off x="7207250" y="33959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55" name="TextBox 154">
          <a:extLst>
            <a:ext uri="{FF2B5EF4-FFF2-40B4-BE49-F238E27FC236}">
              <a16:creationId xmlns:a16="http://schemas.microsoft.com/office/drawing/2014/main" id="{2CD3B2CE-B0F7-43AE-B30A-4E4DD39C89BF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56" name="TextBox 155">
          <a:extLst>
            <a:ext uri="{FF2B5EF4-FFF2-40B4-BE49-F238E27FC236}">
              <a16:creationId xmlns:a16="http://schemas.microsoft.com/office/drawing/2014/main" id="{28E09144-E28B-40E2-93AF-DC433931CEBF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57" name="TextBox 156">
          <a:extLst>
            <a:ext uri="{FF2B5EF4-FFF2-40B4-BE49-F238E27FC236}">
              <a16:creationId xmlns:a16="http://schemas.microsoft.com/office/drawing/2014/main" id="{802E9B8C-D09E-443D-894A-B24979B10151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58" name="TextBox 157">
          <a:extLst>
            <a:ext uri="{FF2B5EF4-FFF2-40B4-BE49-F238E27FC236}">
              <a16:creationId xmlns:a16="http://schemas.microsoft.com/office/drawing/2014/main" id="{59ADA6B6-FDEF-4A78-AD83-867719D49642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59" name="TextBox 158">
          <a:extLst>
            <a:ext uri="{FF2B5EF4-FFF2-40B4-BE49-F238E27FC236}">
              <a16:creationId xmlns:a16="http://schemas.microsoft.com/office/drawing/2014/main" id="{873B63BD-EB88-42E4-A64A-3906F89545AC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60" name="TextBox 159">
          <a:extLst>
            <a:ext uri="{FF2B5EF4-FFF2-40B4-BE49-F238E27FC236}">
              <a16:creationId xmlns:a16="http://schemas.microsoft.com/office/drawing/2014/main" id="{67124EED-BF6A-4302-A2CE-B9C0EAE8DAE9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61" name="TextBox 160">
          <a:extLst>
            <a:ext uri="{FF2B5EF4-FFF2-40B4-BE49-F238E27FC236}">
              <a16:creationId xmlns:a16="http://schemas.microsoft.com/office/drawing/2014/main" id="{753C421F-6295-494D-9F9E-50033CB9B9A8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62" name="TextBox 161">
          <a:extLst>
            <a:ext uri="{FF2B5EF4-FFF2-40B4-BE49-F238E27FC236}">
              <a16:creationId xmlns:a16="http://schemas.microsoft.com/office/drawing/2014/main" id="{FDBE3843-649B-4E04-9E50-C8914A794C7D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63" name="TextBox 162">
          <a:extLst>
            <a:ext uri="{FF2B5EF4-FFF2-40B4-BE49-F238E27FC236}">
              <a16:creationId xmlns:a16="http://schemas.microsoft.com/office/drawing/2014/main" id="{9188A0EF-D859-49CC-96EA-1B3DF6935A18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64" name="TextBox 163">
          <a:extLst>
            <a:ext uri="{FF2B5EF4-FFF2-40B4-BE49-F238E27FC236}">
              <a16:creationId xmlns:a16="http://schemas.microsoft.com/office/drawing/2014/main" id="{2DBD6EBC-361A-4A8E-BB3E-01E107588C49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65" name="TextBox 164">
          <a:extLst>
            <a:ext uri="{FF2B5EF4-FFF2-40B4-BE49-F238E27FC236}">
              <a16:creationId xmlns:a16="http://schemas.microsoft.com/office/drawing/2014/main" id="{BF396A95-05A7-4B6B-9266-2392872E383F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66" name="TextBox 165">
          <a:extLst>
            <a:ext uri="{FF2B5EF4-FFF2-40B4-BE49-F238E27FC236}">
              <a16:creationId xmlns:a16="http://schemas.microsoft.com/office/drawing/2014/main" id="{6BB25B6B-D687-49D8-B83C-76BE7EE74B01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67" name="TextBox 166">
          <a:extLst>
            <a:ext uri="{FF2B5EF4-FFF2-40B4-BE49-F238E27FC236}">
              <a16:creationId xmlns:a16="http://schemas.microsoft.com/office/drawing/2014/main" id="{99A68F81-33BD-46C9-A1D7-7634901AD48E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68" name="TextBox 167">
          <a:extLst>
            <a:ext uri="{FF2B5EF4-FFF2-40B4-BE49-F238E27FC236}">
              <a16:creationId xmlns:a16="http://schemas.microsoft.com/office/drawing/2014/main" id="{4E402931-AAC4-4A8C-885C-EA563CF6382A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69" name="TextBox 168">
          <a:extLst>
            <a:ext uri="{FF2B5EF4-FFF2-40B4-BE49-F238E27FC236}">
              <a16:creationId xmlns:a16="http://schemas.microsoft.com/office/drawing/2014/main" id="{D27A788E-AE11-47F1-A2A6-7ED101DC827F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70" name="TextBox 169">
          <a:extLst>
            <a:ext uri="{FF2B5EF4-FFF2-40B4-BE49-F238E27FC236}">
              <a16:creationId xmlns:a16="http://schemas.microsoft.com/office/drawing/2014/main" id="{5DA977E4-9CE8-4262-AED4-395DB5646054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71" name="TextBox 170">
          <a:extLst>
            <a:ext uri="{FF2B5EF4-FFF2-40B4-BE49-F238E27FC236}">
              <a16:creationId xmlns:a16="http://schemas.microsoft.com/office/drawing/2014/main" id="{435C012E-2A20-402C-ACC2-FF2B18265CD2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72" name="TextBox 171">
          <a:extLst>
            <a:ext uri="{FF2B5EF4-FFF2-40B4-BE49-F238E27FC236}">
              <a16:creationId xmlns:a16="http://schemas.microsoft.com/office/drawing/2014/main" id="{C1BF20FA-CF08-4E84-B11A-6FB8C943A4F0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73" name="TextBox 172">
          <a:extLst>
            <a:ext uri="{FF2B5EF4-FFF2-40B4-BE49-F238E27FC236}">
              <a16:creationId xmlns:a16="http://schemas.microsoft.com/office/drawing/2014/main" id="{F6D0AE01-CC52-45E9-A674-9BD531225D68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74" name="TextBox 173">
          <a:extLst>
            <a:ext uri="{FF2B5EF4-FFF2-40B4-BE49-F238E27FC236}">
              <a16:creationId xmlns:a16="http://schemas.microsoft.com/office/drawing/2014/main" id="{EF7BC8DF-E5EE-4A6B-92D0-86E8F7026559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75" name="TextBox 174">
          <a:extLst>
            <a:ext uri="{FF2B5EF4-FFF2-40B4-BE49-F238E27FC236}">
              <a16:creationId xmlns:a16="http://schemas.microsoft.com/office/drawing/2014/main" id="{79EE5CE6-2820-42CA-B39D-FBFAF42B5CD2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76" name="TextBox 175">
          <a:extLst>
            <a:ext uri="{FF2B5EF4-FFF2-40B4-BE49-F238E27FC236}">
              <a16:creationId xmlns:a16="http://schemas.microsoft.com/office/drawing/2014/main" id="{B083A919-A1C5-411D-8CE6-55AD5C200AC3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77" name="TextBox 176">
          <a:extLst>
            <a:ext uri="{FF2B5EF4-FFF2-40B4-BE49-F238E27FC236}">
              <a16:creationId xmlns:a16="http://schemas.microsoft.com/office/drawing/2014/main" id="{0BB048AB-28E7-4F75-9FAC-72B24D672467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78" name="TextBox 177">
          <a:extLst>
            <a:ext uri="{FF2B5EF4-FFF2-40B4-BE49-F238E27FC236}">
              <a16:creationId xmlns:a16="http://schemas.microsoft.com/office/drawing/2014/main" id="{3D9FEBE4-0A4D-4948-AB35-4E638121C4AC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79" name="TextBox 178">
          <a:extLst>
            <a:ext uri="{FF2B5EF4-FFF2-40B4-BE49-F238E27FC236}">
              <a16:creationId xmlns:a16="http://schemas.microsoft.com/office/drawing/2014/main" id="{ADC03BC3-51F3-4FCB-AB3E-315317690378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80" name="TextBox 179">
          <a:extLst>
            <a:ext uri="{FF2B5EF4-FFF2-40B4-BE49-F238E27FC236}">
              <a16:creationId xmlns:a16="http://schemas.microsoft.com/office/drawing/2014/main" id="{0AA4051D-2FB9-4C0F-8C07-7966DDEF6294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81" name="TextBox 180">
          <a:extLst>
            <a:ext uri="{FF2B5EF4-FFF2-40B4-BE49-F238E27FC236}">
              <a16:creationId xmlns:a16="http://schemas.microsoft.com/office/drawing/2014/main" id="{25C2827F-37A3-45AE-AB63-CFD5FBFFBD96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82" name="TextBox 181">
          <a:extLst>
            <a:ext uri="{FF2B5EF4-FFF2-40B4-BE49-F238E27FC236}">
              <a16:creationId xmlns:a16="http://schemas.microsoft.com/office/drawing/2014/main" id="{1FA05B30-0290-4E7F-B86C-21D318F584BA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83" name="TextBox 182">
          <a:extLst>
            <a:ext uri="{FF2B5EF4-FFF2-40B4-BE49-F238E27FC236}">
              <a16:creationId xmlns:a16="http://schemas.microsoft.com/office/drawing/2014/main" id="{2D8B796B-57EE-47FB-9296-CDF1CF0AB472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184" name="TextBox 183">
          <a:extLst>
            <a:ext uri="{FF2B5EF4-FFF2-40B4-BE49-F238E27FC236}">
              <a16:creationId xmlns:a16="http://schemas.microsoft.com/office/drawing/2014/main" id="{BCE8EA3B-579C-478B-BA80-FE68E0BD8DFD}"/>
            </a:ext>
          </a:extLst>
        </xdr:cNvPr>
        <xdr:cNvSpPr txBox="1"/>
      </xdr:nvSpPr>
      <xdr:spPr>
        <a:xfrm>
          <a:off x="7207250" y="45218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75</xdr:row>
      <xdr:rowOff>0</xdr:rowOff>
    </xdr:from>
    <xdr:ext cx="65" cy="172227"/>
    <xdr:sp macro="" textlink="">
      <xdr:nvSpPr>
        <xdr:cNvPr id="185" name="TextBox 184">
          <a:extLst>
            <a:ext uri="{FF2B5EF4-FFF2-40B4-BE49-F238E27FC236}">
              <a16:creationId xmlns:a16="http://schemas.microsoft.com/office/drawing/2014/main" id="{E07496C7-9B13-48C7-8615-FC3612927D08}"/>
            </a:ext>
          </a:extLst>
        </xdr:cNvPr>
        <xdr:cNvSpPr txBox="1"/>
      </xdr:nvSpPr>
      <xdr:spPr>
        <a:xfrm>
          <a:off x="7207250" y="3981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75</xdr:row>
      <xdr:rowOff>0</xdr:rowOff>
    </xdr:from>
    <xdr:ext cx="65" cy="172227"/>
    <xdr:sp macro="" textlink="">
      <xdr:nvSpPr>
        <xdr:cNvPr id="186" name="TextBox 185">
          <a:extLst>
            <a:ext uri="{FF2B5EF4-FFF2-40B4-BE49-F238E27FC236}">
              <a16:creationId xmlns:a16="http://schemas.microsoft.com/office/drawing/2014/main" id="{630B9CA6-98C0-46EC-9236-D4B47E94B713}"/>
            </a:ext>
          </a:extLst>
        </xdr:cNvPr>
        <xdr:cNvSpPr txBox="1"/>
      </xdr:nvSpPr>
      <xdr:spPr>
        <a:xfrm>
          <a:off x="7207250" y="3981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75</xdr:row>
      <xdr:rowOff>0</xdr:rowOff>
    </xdr:from>
    <xdr:ext cx="65" cy="172227"/>
    <xdr:sp macro="" textlink="">
      <xdr:nvSpPr>
        <xdr:cNvPr id="187" name="TextBox 186">
          <a:extLst>
            <a:ext uri="{FF2B5EF4-FFF2-40B4-BE49-F238E27FC236}">
              <a16:creationId xmlns:a16="http://schemas.microsoft.com/office/drawing/2014/main" id="{404A5C14-789A-48ED-A328-E0CEC3906D0F}"/>
            </a:ext>
          </a:extLst>
        </xdr:cNvPr>
        <xdr:cNvSpPr txBox="1"/>
      </xdr:nvSpPr>
      <xdr:spPr>
        <a:xfrm>
          <a:off x="7207250" y="3981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76</xdr:row>
      <xdr:rowOff>0</xdr:rowOff>
    </xdr:from>
    <xdr:ext cx="65" cy="172227"/>
    <xdr:sp macro="" textlink="">
      <xdr:nvSpPr>
        <xdr:cNvPr id="188" name="TextBox 187">
          <a:extLst>
            <a:ext uri="{FF2B5EF4-FFF2-40B4-BE49-F238E27FC236}">
              <a16:creationId xmlns:a16="http://schemas.microsoft.com/office/drawing/2014/main" id="{105D865E-1E9E-45AE-BBBB-D4E9C4DDB24D}"/>
            </a:ext>
          </a:extLst>
        </xdr:cNvPr>
        <xdr:cNvSpPr txBox="1"/>
      </xdr:nvSpPr>
      <xdr:spPr>
        <a:xfrm>
          <a:off x="7207250" y="401066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76</xdr:row>
      <xdr:rowOff>0</xdr:rowOff>
    </xdr:from>
    <xdr:ext cx="65" cy="172227"/>
    <xdr:sp macro="" textlink="">
      <xdr:nvSpPr>
        <xdr:cNvPr id="189" name="TextBox 188">
          <a:extLst>
            <a:ext uri="{FF2B5EF4-FFF2-40B4-BE49-F238E27FC236}">
              <a16:creationId xmlns:a16="http://schemas.microsoft.com/office/drawing/2014/main" id="{252410B9-711A-43CC-99F8-D8FE177EA86B}"/>
            </a:ext>
          </a:extLst>
        </xdr:cNvPr>
        <xdr:cNvSpPr txBox="1"/>
      </xdr:nvSpPr>
      <xdr:spPr>
        <a:xfrm>
          <a:off x="7207250" y="401066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76</xdr:row>
      <xdr:rowOff>0</xdr:rowOff>
    </xdr:from>
    <xdr:ext cx="65" cy="172227"/>
    <xdr:sp macro="" textlink="">
      <xdr:nvSpPr>
        <xdr:cNvPr id="190" name="TextBox 189">
          <a:extLst>
            <a:ext uri="{FF2B5EF4-FFF2-40B4-BE49-F238E27FC236}">
              <a16:creationId xmlns:a16="http://schemas.microsoft.com/office/drawing/2014/main" id="{E43CAC58-456A-4AC9-874C-1F51FA7DDDA6}"/>
            </a:ext>
          </a:extLst>
        </xdr:cNvPr>
        <xdr:cNvSpPr txBox="1"/>
      </xdr:nvSpPr>
      <xdr:spPr>
        <a:xfrm>
          <a:off x="7207250" y="401066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76</xdr:row>
      <xdr:rowOff>0</xdr:rowOff>
    </xdr:from>
    <xdr:ext cx="65" cy="172227"/>
    <xdr:sp macro="" textlink="">
      <xdr:nvSpPr>
        <xdr:cNvPr id="191" name="TextBox 190">
          <a:extLst>
            <a:ext uri="{FF2B5EF4-FFF2-40B4-BE49-F238E27FC236}">
              <a16:creationId xmlns:a16="http://schemas.microsoft.com/office/drawing/2014/main" id="{322790B0-8018-4EF7-A926-8CAE90EA948F}"/>
            </a:ext>
          </a:extLst>
        </xdr:cNvPr>
        <xdr:cNvSpPr txBox="1"/>
      </xdr:nvSpPr>
      <xdr:spPr>
        <a:xfrm>
          <a:off x="7207250" y="401066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76</xdr:row>
      <xdr:rowOff>0</xdr:rowOff>
    </xdr:from>
    <xdr:ext cx="65" cy="172227"/>
    <xdr:sp macro="" textlink="">
      <xdr:nvSpPr>
        <xdr:cNvPr id="192" name="TextBox 191">
          <a:extLst>
            <a:ext uri="{FF2B5EF4-FFF2-40B4-BE49-F238E27FC236}">
              <a16:creationId xmlns:a16="http://schemas.microsoft.com/office/drawing/2014/main" id="{D4C71F35-831E-4382-BD73-AB2606949451}"/>
            </a:ext>
          </a:extLst>
        </xdr:cNvPr>
        <xdr:cNvSpPr txBox="1"/>
      </xdr:nvSpPr>
      <xdr:spPr>
        <a:xfrm>
          <a:off x="7207250" y="401066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76</xdr:row>
      <xdr:rowOff>0</xdr:rowOff>
    </xdr:from>
    <xdr:ext cx="65" cy="172227"/>
    <xdr:sp macro="" textlink="">
      <xdr:nvSpPr>
        <xdr:cNvPr id="193" name="TextBox 192">
          <a:extLst>
            <a:ext uri="{FF2B5EF4-FFF2-40B4-BE49-F238E27FC236}">
              <a16:creationId xmlns:a16="http://schemas.microsoft.com/office/drawing/2014/main" id="{0D9B200D-FCB4-46AE-9882-6FCB563F59B2}"/>
            </a:ext>
          </a:extLst>
        </xdr:cNvPr>
        <xdr:cNvSpPr txBox="1"/>
      </xdr:nvSpPr>
      <xdr:spPr>
        <a:xfrm>
          <a:off x="7207250" y="401066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194" name="TextBox 193">
          <a:extLst>
            <a:ext uri="{FF2B5EF4-FFF2-40B4-BE49-F238E27FC236}">
              <a16:creationId xmlns:a16="http://schemas.microsoft.com/office/drawing/2014/main" id="{C35F6970-89EB-4CEC-A827-2CFBF5D1C795}"/>
            </a:ext>
          </a:extLst>
        </xdr:cNvPr>
        <xdr:cNvSpPr txBox="1"/>
      </xdr:nvSpPr>
      <xdr:spPr>
        <a:xfrm>
          <a:off x="7207250" y="40398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195" name="TextBox 194">
          <a:extLst>
            <a:ext uri="{FF2B5EF4-FFF2-40B4-BE49-F238E27FC236}">
              <a16:creationId xmlns:a16="http://schemas.microsoft.com/office/drawing/2014/main" id="{89EAD0B2-B2F4-49DD-AC1B-5E8F1B1AF0B8}"/>
            </a:ext>
          </a:extLst>
        </xdr:cNvPr>
        <xdr:cNvSpPr txBox="1"/>
      </xdr:nvSpPr>
      <xdr:spPr>
        <a:xfrm>
          <a:off x="7207250" y="40398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196" name="TextBox 195">
          <a:extLst>
            <a:ext uri="{FF2B5EF4-FFF2-40B4-BE49-F238E27FC236}">
              <a16:creationId xmlns:a16="http://schemas.microsoft.com/office/drawing/2014/main" id="{E5DC697C-4156-44B0-8EFA-86556D1FBF80}"/>
            </a:ext>
          </a:extLst>
        </xdr:cNvPr>
        <xdr:cNvSpPr txBox="1"/>
      </xdr:nvSpPr>
      <xdr:spPr>
        <a:xfrm>
          <a:off x="7207250" y="40398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197" name="TextBox 196">
          <a:extLst>
            <a:ext uri="{FF2B5EF4-FFF2-40B4-BE49-F238E27FC236}">
              <a16:creationId xmlns:a16="http://schemas.microsoft.com/office/drawing/2014/main" id="{25EA699D-BBDD-4DBA-A884-7ED6CC1445D8}"/>
            </a:ext>
          </a:extLst>
        </xdr:cNvPr>
        <xdr:cNvSpPr txBox="1"/>
      </xdr:nvSpPr>
      <xdr:spPr>
        <a:xfrm>
          <a:off x="7207250" y="40398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198" name="TextBox 197">
          <a:extLst>
            <a:ext uri="{FF2B5EF4-FFF2-40B4-BE49-F238E27FC236}">
              <a16:creationId xmlns:a16="http://schemas.microsoft.com/office/drawing/2014/main" id="{ED1843B8-8C76-4070-A65C-1965D6AED410}"/>
            </a:ext>
          </a:extLst>
        </xdr:cNvPr>
        <xdr:cNvSpPr txBox="1"/>
      </xdr:nvSpPr>
      <xdr:spPr>
        <a:xfrm>
          <a:off x="7207250" y="40398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199" name="TextBox 198">
          <a:extLst>
            <a:ext uri="{FF2B5EF4-FFF2-40B4-BE49-F238E27FC236}">
              <a16:creationId xmlns:a16="http://schemas.microsoft.com/office/drawing/2014/main" id="{2AC33349-536C-4170-B226-E197E738F36D}"/>
            </a:ext>
          </a:extLst>
        </xdr:cNvPr>
        <xdr:cNvSpPr txBox="1"/>
      </xdr:nvSpPr>
      <xdr:spPr>
        <a:xfrm>
          <a:off x="7207250" y="40398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200" name="TextBox 199">
          <a:extLst>
            <a:ext uri="{FF2B5EF4-FFF2-40B4-BE49-F238E27FC236}">
              <a16:creationId xmlns:a16="http://schemas.microsoft.com/office/drawing/2014/main" id="{7FA55DDC-BB6E-4068-B3C8-5274C3387271}"/>
            </a:ext>
          </a:extLst>
        </xdr:cNvPr>
        <xdr:cNvSpPr txBox="1"/>
      </xdr:nvSpPr>
      <xdr:spPr>
        <a:xfrm>
          <a:off x="7207250" y="42856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201" name="TextBox 200">
          <a:extLst>
            <a:ext uri="{FF2B5EF4-FFF2-40B4-BE49-F238E27FC236}">
              <a16:creationId xmlns:a16="http://schemas.microsoft.com/office/drawing/2014/main" id="{201472F8-F08C-4E16-B7B1-179D5D4E07CB}"/>
            </a:ext>
          </a:extLst>
        </xdr:cNvPr>
        <xdr:cNvSpPr txBox="1"/>
      </xdr:nvSpPr>
      <xdr:spPr>
        <a:xfrm>
          <a:off x="7207250" y="42856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202" name="TextBox 201">
          <a:extLst>
            <a:ext uri="{FF2B5EF4-FFF2-40B4-BE49-F238E27FC236}">
              <a16:creationId xmlns:a16="http://schemas.microsoft.com/office/drawing/2014/main" id="{083A336C-3DFB-41FA-831A-CE26A3A8D60B}"/>
            </a:ext>
          </a:extLst>
        </xdr:cNvPr>
        <xdr:cNvSpPr txBox="1"/>
      </xdr:nvSpPr>
      <xdr:spPr>
        <a:xfrm>
          <a:off x="7207250" y="42856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03" name="TextBox 202">
          <a:extLst>
            <a:ext uri="{FF2B5EF4-FFF2-40B4-BE49-F238E27FC236}">
              <a16:creationId xmlns:a16="http://schemas.microsoft.com/office/drawing/2014/main" id="{0D04E093-1B4A-4EAD-8E92-56E5AAB8D661}"/>
            </a:ext>
          </a:extLst>
        </xdr:cNvPr>
        <xdr:cNvSpPr txBox="1"/>
      </xdr:nvSpPr>
      <xdr:spPr>
        <a:xfrm>
          <a:off x="7207250" y="43040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04" name="TextBox 203">
          <a:extLst>
            <a:ext uri="{FF2B5EF4-FFF2-40B4-BE49-F238E27FC236}">
              <a16:creationId xmlns:a16="http://schemas.microsoft.com/office/drawing/2014/main" id="{4AF89805-8808-4D61-9759-39B95A9C5B05}"/>
            </a:ext>
          </a:extLst>
        </xdr:cNvPr>
        <xdr:cNvSpPr txBox="1"/>
      </xdr:nvSpPr>
      <xdr:spPr>
        <a:xfrm>
          <a:off x="7207250" y="43040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05" name="TextBox 204">
          <a:extLst>
            <a:ext uri="{FF2B5EF4-FFF2-40B4-BE49-F238E27FC236}">
              <a16:creationId xmlns:a16="http://schemas.microsoft.com/office/drawing/2014/main" id="{17D858E4-E887-4C9F-AA37-321BFB3D7F7D}"/>
            </a:ext>
          </a:extLst>
        </xdr:cNvPr>
        <xdr:cNvSpPr txBox="1"/>
      </xdr:nvSpPr>
      <xdr:spPr>
        <a:xfrm>
          <a:off x="7207250" y="430403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50</xdr:row>
      <xdr:rowOff>0</xdr:rowOff>
    </xdr:from>
    <xdr:ext cx="65" cy="172227"/>
    <xdr:sp macro="" textlink="">
      <xdr:nvSpPr>
        <xdr:cNvPr id="206" name="TextBox 205">
          <a:extLst>
            <a:ext uri="{FF2B5EF4-FFF2-40B4-BE49-F238E27FC236}">
              <a16:creationId xmlns:a16="http://schemas.microsoft.com/office/drawing/2014/main" id="{83CA084B-5C90-48EF-8DC6-AA033F9BE942}"/>
            </a:ext>
          </a:extLst>
        </xdr:cNvPr>
        <xdr:cNvSpPr txBox="1"/>
      </xdr:nvSpPr>
      <xdr:spPr>
        <a:xfrm>
          <a:off x="4444698" y="1377042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50</xdr:row>
      <xdr:rowOff>0</xdr:rowOff>
    </xdr:from>
    <xdr:ext cx="65" cy="172227"/>
    <xdr:sp macro="" textlink="">
      <xdr:nvSpPr>
        <xdr:cNvPr id="207" name="TextBox 206">
          <a:extLst>
            <a:ext uri="{FF2B5EF4-FFF2-40B4-BE49-F238E27FC236}">
              <a16:creationId xmlns:a16="http://schemas.microsoft.com/office/drawing/2014/main" id="{7CEDE934-462E-43D7-AE71-B24CE2E93F2E}"/>
            </a:ext>
          </a:extLst>
        </xdr:cNvPr>
        <xdr:cNvSpPr txBox="1"/>
      </xdr:nvSpPr>
      <xdr:spPr>
        <a:xfrm>
          <a:off x="4444698" y="1377042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50</xdr:row>
      <xdr:rowOff>0</xdr:rowOff>
    </xdr:from>
    <xdr:ext cx="65" cy="172227"/>
    <xdr:sp macro="" textlink="">
      <xdr:nvSpPr>
        <xdr:cNvPr id="208" name="TextBox 207">
          <a:extLst>
            <a:ext uri="{FF2B5EF4-FFF2-40B4-BE49-F238E27FC236}">
              <a16:creationId xmlns:a16="http://schemas.microsoft.com/office/drawing/2014/main" id="{69B4D1A2-9A9B-4B9B-8208-1C0A42C0C296}"/>
            </a:ext>
          </a:extLst>
        </xdr:cNvPr>
        <xdr:cNvSpPr txBox="1"/>
      </xdr:nvSpPr>
      <xdr:spPr>
        <a:xfrm>
          <a:off x="4444698" y="1377042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09" name="TextBox 208">
          <a:extLst>
            <a:ext uri="{FF2B5EF4-FFF2-40B4-BE49-F238E27FC236}">
              <a16:creationId xmlns:a16="http://schemas.microsoft.com/office/drawing/2014/main" id="{F4308897-1060-4009-ACED-6C5FFD84A421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10" name="TextBox 209">
          <a:extLst>
            <a:ext uri="{FF2B5EF4-FFF2-40B4-BE49-F238E27FC236}">
              <a16:creationId xmlns:a16="http://schemas.microsoft.com/office/drawing/2014/main" id="{2FF71195-C806-4A2A-A291-259A9DCB51B4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11" name="TextBox 210">
          <a:extLst>
            <a:ext uri="{FF2B5EF4-FFF2-40B4-BE49-F238E27FC236}">
              <a16:creationId xmlns:a16="http://schemas.microsoft.com/office/drawing/2014/main" id="{6EA2D660-7811-4BEB-8170-E453862F897B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12" name="TextBox 211">
          <a:extLst>
            <a:ext uri="{FF2B5EF4-FFF2-40B4-BE49-F238E27FC236}">
              <a16:creationId xmlns:a16="http://schemas.microsoft.com/office/drawing/2014/main" id="{DA0DB73D-A995-4352-A7EB-2E1E07BAE82F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13" name="TextBox 212">
          <a:extLst>
            <a:ext uri="{FF2B5EF4-FFF2-40B4-BE49-F238E27FC236}">
              <a16:creationId xmlns:a16="http://schemas.microsoft.com/office/drawing/2014/main" id="{E6D0CB78-0A9C-4C63-9BFD-9AD3B6484DCB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14" name="TextBox 213">
          <a:extLst>
            <a:ext uri="{FF2B5EF4-FFF2-40B4-BE49-F238E27FC236}">
              <a16:creationId xmlns:a16="http://schemas.microsoft.com/office/drawing/2014/main" id="{DFFBD28C-EC31-4F97-847C-0646C080DDDC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15" name="TextBox 214">
          <a:extLst>
            <a:ext uri="{FF2B5EF4-FFF2-40B4-BE49-F238E27FC236}">
              <a16:creationId xmlns:a16="http://schemas.microsoft.com/office/drawing/2014/main" id="{616547C7-43C5-4863-A4CB-BDF0CDD571F4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16" name="TextBox 215">
          <a:extLst>
            <a:ext uri="{FF2B5EF4-FFF2-40B4-BE49-F238E27FC236}">
              <a16:creationId xmlns:a16="http://schemas.microsoft.com/office/drawing/2014/main" id="{3B752405-5E24-4371-AF8B-27B007DE3E33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17" name="TextBox 216">
          <a:extLst>
            <a:ext uri="{FF2B5EF4-FFF2-40B4-BE49-F238E27FC236}">
              <a16:creationId xmlns:a16="http://schemas.microsoft.com/office/drawing/2014/main" id="{17865C60-284E-4111-9AF0-1CBF3F2D6B49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18" name="TextBox 217">
          <a:extLst>
            <a:ext uri="{FF2B5EF4-FFF2-40B4-BE49-F238E27FC236}">
              <a16:creationId xmlns:a16="http://schemas.microsoft.com/office/drawing/2014/main" id="{4FC30724-2CCB-42D8-A06D-FE52D92D0DC1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19" name="TextBox 218">
          <a:extLst>
            <a:ext uri="{FF2B5EF4-FFF2-40B4-BE49-F238E27FC236}">
              <a16:creationId xmlns:a16="http://schemas.microsoft.com/office/drawing/2014/main" id="{475B4583-D288-43E0-A85E-DAD278C4C92A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20" name="TextBox 219">
          <a:extLst>
            <a:ext uri="{FF2B5EF4-FFF2-40B4-BE49-F238E27FC236}">
              <a16:creationId xmlns:a16="http://schemas.microsoft.com/office/drawing/2014/main" id="{14DDB027-C3CE-4F6C-8582-F73F00189596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21" name="TextBox 220">
          <a:extLst>
            <a:ext uri="{FF2B5EF4-FFF2-40B4-BE49-F238E27FC236}">
              <a16:creationId xmlns:a16="http://schemas.microsoft.com/office/drawing/2014/main" id="{B577F903-13BB-4E88-B831-120BBE9660E2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22" name="TextBox 221">
          <a:extLst>
            <a:ext uri="{FF2B5EF4-FFF2-40B4-BE49-F238E27FC236}">
              <a16:creationId xmlns:a16="http://schemas.microsoft.com/office/drawing/2014/main" id="{4C7E3323-B10C-4EFA-92B3-7BC8D9A48E14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23" name="TextBox 222">
          <a:extLst>
            <a:ext uri="{FF2B5EF4-FFF2-40B4-BE49-F238E27FC236}">
              <a16:creationId xmlns:a16="http://schemas.microsoft.com/office/drawing/2014/main" id="{91E7DC1C-E297-4FC4-A019-A9707841B000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24" name="TextBox 223">
          <a:extLst>
            <a:ext uri="{FF2B5EF4-FFF2-40B4-BE49-F238E27FC236}">
              <a16:creationId xmlns:a16="http://schemas.microsoft.com/office/drawing/2014/main" id="{716B1A5D-CAD1-4E30-9EDB-65977CD6A3FD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25" name="TextBox 224">
          <a:extLst>
            <a:ext uri="{FF2B5EF4-FFF2-40B4-BE49-F238E27FC236}">
              <a16:creationId xmlns:a16="http://schemas.microsoft.com/office/drawing/2014/main" id="{A2700E2C-C7DC-4A6B-9D2D-C3690D9D8D50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26" name="TextBox 225">
          <a:extLst>
            <a:ext uri="{FF2B5EF4-FFF2-40B4-BE49-F238E27FC236}">
              <a16:creationId xmlns:a16="http://schemas.microsoft.com/office/drawing/2014/main" id="{C27FF2FD-6F6F-4F9A-8CE8-98E14D7C74B1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27" name="TextBox 226">
          <a:extLst>
            <a:ext uri="{FF2B5EF4-FFF2-40B4-BE49-F238E27FC236}">
              <a16:creationId xmlns:a16="http://schemas.microsoft.com/office/drawing/2014/main" id="{CEF0B344-B7CE-4CD7-8597-79AE4F7961A6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28" name="TextBox 227">
          <a:extLst>
            <a:ext uri="{FF2B5EF4-FFF2-40B4-BE49-F238E27FC236}">
              <a16:creationId xmlns:a16="http://schemas.microsoft.com/office/drawing/2014/main" id="{D5DDAB8A-D92C-4F19-BCE5-B70D55EFC707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29" name="TextBox 228">
          <a:extLst>
            <a:ext uri="{FF2B5EF4-FFF2-40B4-BE49-F238E27FC236}">
              <a16:creationId xmlns:a16="http://schemas.microsoft.com/office/drawing/2014/main" id="{0AFF3FDC-2FB9-4BC5-A5EE-AF3157DE3AAF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30" name="TextBox 229">
          <a:extLst>
            <a:ext uri="{FF2B5EF4-FFF2-40B4-BE49-F238E27FC236}">
              <a16:creationId xmlns:a16="http://schemas.microsoft.com/office/drawing/2014/main" id="{ECB8DE54-3AA1-4B7A-B49D-977428B60C6A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31" name="TextBox 230">
          <a:extLst>
            <a:ext uri="{FF2B5EF4-FFF2-40B4-BE49-F238E27FC236}">
              <a16:creationId xmlns:a16="http://schemas.microsoft.com/office/drawing/2014/main" id="{1A7DAC7F-98A4-4993-BF10-E3480D43F7CB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32" name="TextBox 231">
          <a:extLst>
            <a:ext uri="{FF2B5EF4-FFF2-40B4-BE49-F238E27FC236}">
              <a16:creationId xmlns:a16="http://schemas.microsoft.com/office/drawing/2014/main" id="{31F41B0F-3CF9-4462-AA93-FDA56964E975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33" name="TextBox 232">
          <a:extLst>
            <a:ext uri="{FF2B5EF4-FFF2-40B4-BE49-F238E27FC236}">
              <a16:creationId xmlns:a16="http://schemas.microsoft.com/office/drawing/2014/main" id="{CBB5E54F-FB63-48C5-8116-2CDBA14F932C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34" name="TextBox 233">
          <a:extLst>
            <a:ext uri="{FF2B5EF4-FFF2-40B4-BE49-F238E27FC236}">
              <a16:creationId xmlns:a16="http://schemas.microsoft.com/office/drawing/2014/main" id="{3D90253D-C173-434E-A9F8-678F1A73052D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35" name="TextBox 234">
          <a:extLst>
            <a:ext uri="{FF2B5EF4-FFF2-40B4-BE49-F238E27FC236}">
              <a16:creationId xmlns:a16="http://schemas.microsoft.com/office/drawing/2014/main" id="{DA549BB2-F13C-4BB7-B4CB-D518E09EB15B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36" name="TextBox 235">
          <a:extLst>
            <a:ext uri="{FF2B5EF4-FFF2-40B4-BE49-F238E27FC236}">
              <a16:creationId xmlns:a16="http://schemas.microsoft.com/office/drawing/2014/main" id="{F3F09177-679D-49EC-85EF-0C8EA21076BF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37" name="TextBox 236">
          <a:extLst>
            <a:ext uri="{FF2B5EF4-FFF2-40B4-BE49-F238E27FC236}">
              <a16:creationId xmlns:a16="http://schemas.microsoft.com/office/drawing/2014/main" id="{1C81E5D1-5C03-4E24-A958-A7F5385F9F43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70</xdr:row>
      <xdr:rowOff>0</xdr:rowOff>
    </xdr:from>
    <xdr:ext cx="65" cy="172227"/>
    <xdr:sp macro="" textlink="">
      <xdr:nvSpPr>
        <xdr:cNvPr id="238" name="TextBox 237">
          <a:extLst>
            <a:ext uri="{FF2B5EF4-FFF2-40B4-BE49-F238E27FC236}">
              <a16:creationId xmlns:a16="http://schemas.microsoft.com/office/drawing/2014/main" id="{CEE92DC3-E3E8-4E7F-93D4-707E97C8A768}"/>
            </a:ext>
          </a:extLst>
        </xdr:cNvPr>
        <xdr:cNvSpPr txBox="1"/>
      </xdr:nvSpPr>
      <xdr:spPr>
        <a:xfrm>
          <a:off x="4444698" y="1772557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52</xdr:row>
      <xdr:rowOff>0</xdr:rowOff>
    </xdr:from>
    <xdr:ext cx="65" cy="172227"/>
    <xdr:sp macro="" textlink="">
      <xdr:nvSpPr>
        <xdr:cNvPr id="239" name="TextBox 238">
          <a:extLst>
            <a:ext uri="{FF2B5EF4-FFF2-40B4-BE49-F238E27FC236}">
              <a16:creationId xmlns:a16="http://schemas.microsoft.com/office/drawing/2014/main" id="{68258EA6-9D02-4413-A052-02563FDB0EBE}"/>
            </a:ext>
          </a:extLst>
        </xdr:cNvPr>
        <xdr:cNvSpPr txBox="1"/>
      </xdr:nvSpPr>
      <xdr:spPr>
        <a:xfrm>
          <a:off x="4444698" y="1413328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52</xdr:row>
      <xdr:rowOff>0</xdr:rowOff>
    </xdr:from>
    <xdr:ext cx="65" cy="172227"/>
    <xdr:sp macro="" textlink="">
      <xdr:nvSpPr>
        <xdr:cNvPr id="240" name="TextBox 239">
          <a:extLst>
            <a:ext uri="{FF2B5EF4-FFF2-40B4-BE49-F238E27FC236}">
              <a16:creationId xmlns:a16="http://schemas.microsoft.com/office/drawing/2014/main" id="{F4E7AB5C-37CA-44DE-97A0-E0CA06A8FDD2}"/>
            </a:ext>
          </a:extLst>
        </xdr:cNvPr>
        <xdr:cNvSpPr txBox="1"/>
      </xdr:nvSpPr>
      <xdr:spPr>
        <a:xfrm>
          <a:off x="4444698" y="1413328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52</xdr:row>
      <xdr:rowOff>0</xdr:rowOff>
    </xdr:from>
    <xdr:ext cx="65" cy="172227"/>
    <xdr:sp macro="" textlink="">
      <xdr:nvSpPr>
        <xdr:cNvPr id="241" name="TextBox 240">
          <a:extLst>
            <a:ext uri="{FF2B5EF4-FFF2-40B4-BE49-F238E27FC236}">
              <a16:creationId xmlns:a16="http://schemas.microsoft.com/office/drawing/2014/main" id="{DD5F5073-FD0D-4CF0-86F0-645044AEAD18}"/>
            </a:ext>
          </a:extLst>
        </xdr:cNvPr>
        <xdr:cNvSpPr txBox="1"/>
      </xdr:nvSpPr>
      <xdr:spPr>
        <a:xfrm>
          <a:off x="4444698" y="1413328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53</xdr:row>
      <xdr:rowOff>0</xdr:rowOff>
    </xdr:from>
    <xdr:ext cx="65" cy="172227"/>
    <xdr:sp macro="" textlink="">
      <xdr:nvSpPr>
        <xdr:cNvPr id="242" name="TextBox 241">
          <a:extLst>
            <a:ext uri="{FF2B5EF4-FFF2-40B4-BE49-F238E27FC236}">
              <a16:creationId xmlns:a16="http://schemas.microsoft.com/office/drawing/2014/main" id="{CFE52214-9B3C-4271-90A3-37E3A88C3BF4}"/>
            </a:ext>
          </a:extLst>
        </xdr:cNvPr>
        <xdr:cNvSpPr txBox="1"/>
      </xdr:nvSpPr>
      <xdr:spPr>
        <a:xfrm>
          <a:off x="4444698" y="14314714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53</xdr:row>
      <xdr:rowOff>0</xdr:rowOff>
    </xdr:from>
    <xdr:ext cx="65" cy="172227"/>
    <xdr:sp macro="" textlink="">
      <xdr:nvSpPr>
        <xdr:cNvPr id="243" name="TextBox 242">
          <a:extLst>
            <a:ext uri="{FF2B5EF4-FFF2-40B4-BE49-F238E27FC236}">
              <a16:creationId xmlns:a16="http://schemas.microsoft.com/office/drawing/2014/main" id="{5EB82F03-7125-4E0A-B111-1804A0BB6B17}"/>
            </a:ext>
          </a:extLst>
        </xdr:cNvPr>
        <xdr:cNvSpPr txBox="1"/>
      </xdr:nvSpPr>
      <xdr:spPr>
        <a:xfrm>
          <a:off x="4444698" y="14314714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53</xdr:row>
      <xdr:rowOff>0</xdr:rowOff>
    </xdr:from>
    <xdr:ext cx="65" cy="172227"/>
    <xdr:sp macro="" textlink="">
      <xdr:nvSpPr>
        <xdr:cNvPr id="244" name="TextBox 243">
          <a:extLst>
            <a:ext uri="{FF2B5EF4-FFF2-40B4-BE49-F238E27FC236}">
              <a16:creationId xmlns:a16="http://schemas.microsoft.com/office/drawing/2014/main" id="{E4C7C067-0DE8-4381-A7FB-B20FBEE9CD37}"/>
            </a:ext>
          </a:extLst>
        </xdr:cNvPr>
        <xdr:cNvSpPr txBox="1"/>
      </xdr:nvSpPr>
      <xdr:spPr>
        <a:xfrm>
          <a:off x="4444698" y="14314714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53</xdr:row>
      <xdr:rowOff>0</xdr:rowOff>
    </xdr:from>
    <xdr:ext cx="65" cy="172227"/>
    <xdr:sp macro="" textlink="">
      <xdr:nvSpPr>
        <xdr:cNvPr id="245" name="TextBox 244">
          <a:extLst>
            <a:ext uri="{FF2B5EF4-FFF2-40B4-BE49-F238E27FC236}">
              <a16:creationId xmlns:a16="http://schemas.microsoft.com/office/drawing/2014/main" id="{D276A93A-1886-46EA-B99D-F93ED3A63ED4}"/>
            </a:ext>
          </a:extLst>
        </xdr:cNvPr>
        <xdr:cNvSpPr txBox="1"/>
      </xdr:nvSpPr>
      <xdr:spPr>
        <a:xfrm>
          <a:off x="4444698" y="14314714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53</xdr:row>
      <xdr:rowOff>0</xdr:rowOff>
    </xdr:from>
    <xdr:ext cx="65" cy="172227"/>
    <xdr:sp macro="" textlink="">
      <xdr:nvSpPr>
        <xdr:cNvPr id="246" name="TextBox 245">
          <a:extLst>
            <a:ext uri="{FF2B5EF4-FFF2-40B4-BE49-F238E27FC236}">
              <a16:creationId xmlns:a16="http://schemas.microsoft.com/office/drawing/2014/main" id="{F03148B9-5A7C-4521-B2FC-649C8FF584CB}"/>
            </a:ext>
          </a:extLst>
        </xdr:cNvPr>
        <xdr:cNvSpPr txBox="1"/>
      </xdr:nvSpPr>
      <xdr:spPr>
        <a:xfrm>
          <a:off x="4444698" y="14314714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53</xdr:row>
      <xdr:rowOff>0</xdr:rowOff>
    </xdr:from>
    <xdr:ext cx="65" cy="172227"/>
    <xdr:sp macro="" textlink="">
      <xdr:nvSpPr>
        <xdr:cNvPr id="247" name="TextBox 246">
          <a:extLst>
            <a:ext uri="{FF2B5EF4-FFF2-40B4-BE49-F238E27FC236}">
              <a16:creationId xmlns:a16="http://schemas.microsoft.com/office/drawing/2014/main" id="{0B779E42-91EA-4BA2-A32C-74CB27CC9F52}"/>
            </a:ext>
          </a:extLst>
        </xdr:cNvPr>
        <xdr:cNvSpPr txBox="1"/>
      </xdr:nvSpPr>
      <xdr:spPr>
        <a:xfrm>
          <a:off x="4444698" y="14314714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54</xdr:row>
      <xdr:rowOff>0</xdr:rowOff>
    </xdr:from>
    <xdr:ext cx="65" cy="172227"/>
    <xdr:sp macro="" textlink="">
      <xdr:nvSpPr>
        <xdr:cNvPr id="248" name="TextBox 247">
          <a:extLst>
            <a:ext uri="{FF2B5EF4-FFF2-40B4-BE49-F238E27FC236}">
              <a16:creationId xmlns:a16="http://schemas.microsoft.com/office/drawing/2014/main" id="{B4EB37A6-E13B-4ABC-8E19-34BD645E1068}"/>
            </a:ext>
          </a:extLst>
        </xdr:cNvPr>
        <xdr:cNvSpPr txBox="1"/>
      </xdr:nvSpPr>
      <xdr:spPr>
        <a:xfrm>
          <a:off x="4444698" y="1449614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54</xdr:row>
      <xdr:rowOff>0</xdr:rowOff>
    </xdr:from>
    <xdr:ext cx="65" cy="172227"/>
    <xdr:sp macro="" textlink="">
      <xdr:nvSpPr>
        <xdr:cNvPr id="249" name="TextBox 248">
          <a:extLst>
            <a:ext uri="{FF2B5EF4-FFF2-40B4-BE49-F238E27FC236}">
              <a16:creationId xmlns:a16="http://schemas.microsoft.com/office/drawing/2014/main" id="{06D10D82-8DC3-4915-86FC-842B707F2A6C}"/>
            </a:ext>
          </a:extLst>
        </xdr:cNvPr>
        <xdr:cNvSpPr txBox="1"/>
      </xdr:nvSpPr>
      <xdr:spPr>
        <a:xfrm>
          <a:off x="4444698" y="1449614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54</xdr:row>
      <xdr:rowOff>0</xdr:rowOff>
    </xdr:from>
    <xdr:ext cx="65" cy="172227"/>
    <xdr:sp macro="" textlink="">
      <xdr:nvSpPr>
        <xdr:cNvPr id="250" name="TextBox 249">
          <a:extLst>
            <a:ext uri="{FF2B5EF4-FFF2-40B4-BE49-F238E27FC236}">
              <a16:creationId xmlns:a16="http://schemas.microsoft.com/office/drawing/2014/main" id="{0E38F13B-2EF2-4E0D-BF43-DF89DC4C5C92}"/>
            </a:ext>
          </a:extLst>
        </xdr:cNvPr>
        <xdr:cNvSpPr txBox="1"/>
      </xdr:nvSpPr>
      <xdr:spPr>
        <a:xfrm>
          <a:off x="4444698" y="1449614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54</xdr:row>
      <xdr:rowOff>0</xdr:rowOff>
    </xdr:from>
    <xdr:ext cx="65" cy="172227"/>
    <xdr:sp macro="" textlink="">
      <xdr:nvSpPr>
        <xdr:cNvPr id="251" name="TextBox 250">
          <a:extLst>
            <a:ext uri="{FF2B5EF4-FFF2-40B4-BE49-F238E27FC236}">
              <a16:creationId xmlns:a16="http://schemas.microsoft.com/office/drawing/2014/main" id="{9D404CF4-F26D-490A-BBF0-424616C65C3C}"/>
            </a:ext>
          </a:extLst>
        </xdr:cNvPr>
        <xdr:cNvSpPr txBox="1"/>
      </xdr:nvSpPr>
      <xdr:spPr>
        <a:xfrm>
          <a:off x="4444698" y="1449614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54</xdr:row>
      <xdr:rowOff>0</xdr:rowOff>
    </xdr:from>
    <xdr:ext cx="65" cy="172227"/>
    <xdr:sp macro="" textlink="">
      <xdr:nvSpPr>
        <xdr:cNvPr id="252" name="TextBox 251">
          <a:extLst>
            <a:ext uri="{FF2B5EF4-FFF2-40B4-BE49-F238E27FC236}">
              <a16:creationId xmlns:a16="http://schemas.microsoft.com/office/drawing/2014/main" id="{A53A0EA6-AA45-4A87-B29B-A01743F28008}"/>
            </a:ext>
          </a:extLst>
        </xdr:cNvPr>
        <xdr:cNvSpPr txBox="1"/>
      </xdr:nvSpPr>
      <xdr:spPr>
        <a:xfrm>
          <a:off x="4444698" y="1449614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54</xdr:row>
      <xdr:rowOff>0</xdr:rowOff>
    </xdr:from>
    <xdr:ext cx="65" cy="172227"/>
    <xdr:sp macro="" textlink="">
      <xdr:nvSpPr>
        <xdr:cNvPr id="253" name="TextBox 252">
          <a:extLst>
            <a:ext uri="{FF2B5EF4-FFF2-40B4-BE49-F238E27FC236}">
              <a16:creationId xmlns:a16="http://schemas.microsoft.com/office/drawing/2014/main" id="{040266E0-0412-4C46-B4EC-EAA09B8EB403}"/>
            </a:ext>
          </a:extLst>
        </xdr:cNvPr>
        <xdr:cNvSpPr txBox="1"/>
      </xdr:nvSpPr>
      <xdr:spPr>
        <a:xfrm>
          <a:off x="4444698" y="1449614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62</xdr:row>
      <xdr:rowOff>0</xdr:rowOff>
    </xdr:from>
    <xdr:ext cx="65" cy="172227"/>
    <xdr:sp macro="" textlink="">
      <xdr:nvSpPr>
        <xdr:cNvPr id="254" name="TextBox 253">
          <a:extLst>
            <a:ext uri="{FF2B5EF4-FFF2-40B4-BE49-F238E27FC236}">
              <a16:creationId xmlns:a16="http://schemas.microsoft.com/office/drawing/2014/main" id="{45AECAA5-F87E-492F-9F70-BEDE33A6CB36}"/>
            </a:ext>
          </a:extLst>
        </xdr:cNvPr>
        <xdr:cNvSpPr txBox="1"/>
      </xdr:nvSpPr>
      <xdr:spPr>
        <a:xfrm>
          <a:off x="4444698" y="1605642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62</xdr:row>
      <xdr:rowOff>0</xdr:rowOff>
    </xdr:from>
    <xdr:ext cx="65" cy="172227"/>
    <xdr:sp macro="" textlink="">
      <xdr:nvSpPr>
        <xdr:cNvPr id="255" name="TextBox 254">
          <a:extLst>
            <a:ext uri="{FF2B5EF4-FFF2-40B4-BE49-F238E27FC236}">
              <a16:creationId xmlns:a16="http://schemas.microsoft.com/office/drawing/2014/main" id="{58DAB771-FD52-465B-9129-D3C573A9AD11}"/>
            </a:ext>
          </a:extLst>
        </xdr:cNvPr>
        <xdr:cNvSpPr txBox="1"/>
      </xdr:nvSpPr>
      <xdr:spPr>
        <a:xfrm>
          <a:off x="4444698" y="1605642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62</xdr:row>
      <xdr:rowOff>0</xdr:rowOff>
    </xdr:from>
    <xdr:ext cx="65" cy="172227"/>
    <xdr:sp macro="" textlink="">
      <xdr:nvSpPr>
        <xdr:cNvPr id="256" name="TextBox 255">
          <a:extLst>
            <a:ext uri="{FF2B5EF4-FFF2-40B4-BE49-F238E27FC236}">
              <a16:creationId xmlns:a16="http://schemas.microsoft.com/office/drawing/2014/main" id="{DBF40E28-E868-4BCF-9158-0A2ACC4A7238}"/>
            </a:ext>
          </a:extLst>
        </xdr:cNvPr>
        <xdr:cNvSpPr txBox="1"/>
      </xdr:nvSpPr>
      <xdr:spPr>
        <a:xfrm>
          <a:off x="4444698" y="1605642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64</xdr:row>
      <xdr:rowOff>0</xdr:rowOff>
    </xdr:from>
    <xdr:ext cx="65" cy="172227"/>
    <xdr:sp macro="" textlink="">
      <xdr:nvSpPr>
        <xdr:cNvPr id="257" name="TextBox 256">
          <a:extLst>
            <a:ext uri="{FF2B5EF4-FFF2-40B4-BE49-F238E27FC236}">
              <a16:creationId xmlns:a16="http://schemas.microsoft.com/office/drawing/2014/main" id="{E5AF8609-4BD6-4ACD-A648-E4017CDF3C27}"/>
            </a:ext>
          </a:extLst>
        </xdr:cNvPr>
        <xdr:cNvSpPr txBox="1"/>
      </xdr:nvSpPr>
      <xdr:spPr>
        <a:xfrm>
          <a:off x="4444698" y="1652814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64</xdr:row>
      <xdr:rowOff>0</xdr:rowOff>
    </xdr:from>
    <xdr:ext cx="65" cy="172227"/>
    <xdr:sp macro="" textlink="">
      <xdr:nvSpPr>
        <xdr:cNvPr id="258" name="TextBox 257">
          <a:extLst>
            <a:ext uri="{FF2B5EF4-FFF2-40B4-BE49-F238E27FC236}">
              <a16:creationId xmlns:a16="http://schemas.microsoft.com/office/drawing/2014/main" id="{D65C018F-20BF-47D4-9738-6D2499825C54}"/>
            </a:ext>
          </a:extLst>
        </xdr:cNvPr>
        <xdr:cNvSpPr txBox="1"/>
      </xdr:nvSpPr>
      <xdr:spPr>
        <a:xfrm>
          <a:off x="4444698" y="1652814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64</xdr:row>
      <xdr:rowOff>0</xdr:rowOff>
    </xdr:from>
    <xdr:ext cx="65" cy="172227"/>
    <xdr:sp macro="" textlink="">
      <xdr:nvSpPr>
        <xdr:cNvPr id="259" name="TextBox 258">
          <a:extLst>
            <a:ext uri="{FF2B5EF4-FFF2-40B4-BE49-F238E27FC236}">
              <a16:creationId xmlns:a16="http://schemas.microsoft.com/office/drawing/2014/main" id="{96D68A41-F6BD-45BD-8E3D-D56E900B7231}"/>
            </a:ext>
          </a:extLst>
        </xdr:cNvPr>
        <xdr:cNvSpPr txBox="1"/>
      </xdr:nvSpPr>
      <xdr:spPr>
        <a:xfrm>
          <a:off x="4444698" y="16528143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60" name="TextBox 259">
          <a:extLst>
            <a:ext uri="{FF2B5EF4-FFF2-40B4-BE49-F238E27FC236}">
              <a16:creationId xmlns:a16="http://schemas.microsoft.com/office/drawing/2014/main" id="{A96F30A9-4FA1-4B0C-9383-943CAB6185C9}"/>
            </a:ext>
          </a:extLst>
        </xdr:cNvPr>
        <xdr:cNvSpPr txBox="1"/>
      </xdr:nvSpPr>
      <xdr:spPr>
        <a:xfrm>
          <a:off x="4444698" y="1462919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61" name="TextBox 260">
          <a:extLst>
            <a:ext uri="{FF2B5EF4-FFF2-40B4-BE49-F238E27FC236}">
              <a16:creationId xmlns:a16="http://schemas.microsoft.com/office/drawing/2014/main" id="{B79C4975-7F3F-4103-82B8-91D2930BBE51}"/>
            </a:ext>
          </a:extLst>
        </xdr:cNvPr>
        <xdr:cNvSpPr txBox="1"/>
      </xdr:nvSpPr>
      <xdr:spPr>
        <a:xfrm>
          <a:off x="4444698" y="1462919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62" name="TextBox 261">
          <a:extLst>
            <a:ext uri="{FF2B5EF4-FFF2-40B4-BE49-F238E27FC236}">
              <a16:creationId xmlns:a16="http://schemas.microsoft.com/office/drawing/2014/main" id="{4C41572E-F398-4F6F-94E9-0DA56F84725C}"/>
            </a:ext>
          </a:extLst>
        </xdr:cNvPr>
        <xdr:cNvSpPr txBox="1"/>
      </xdr:nvSpPr>
      <xdr:spPr>
        <a:xfrm>
          <a:off x="4444698" y="1462919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63" name="TextBox 262">
          <a:extLst>
            <a:ext uri="{FF2B5EF4-FFF2-40B4-BE49-F238E27FC236}">
              <a16:creationId xmlns:a16="http://schemas.microsoft.com/office/drawing/2014/main" id="{88F9EC7F-191C-4647-AB96-37CDC14E6823}"/>
            </a:ext>
          </a:extLst>
        </xdr:cNvPr>
        <xdr:cNvSpPr txBox="1"/>
      </xdr:nvSpPr>
      <xdr:spPr>
        <a:xfrm>
          <a:off x="4444698" y="1481061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64" name="TextBox 263">
          <a:extLst>
            <a:ext uri="{FF2B5EF4-FFF2-40B4-BE49-F238E27FC236}">
              <a16:creationId xmlns:a16="http://schemas.microsoft.com/office/drawing/2014/main" id="{4FAA6CFF-D326-4707-BE91-C3E23A79C528}"/>
            </a:ext>
          </a:extLst>
        </xdr:cNvPr>
        <xdr:cNvSpPr txBox="1"/>
      </xdr:nvSpPr>
      <xdr:spPr>
        <a:xfrm>
          <a:off x="4444698" y="1481061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65" name="TextBox 264">
          <a:extLst>
            <a:ext uri="{FF2B5EF4-FFF2-40B4-BE49-F238E27FC236}">
              <a16:creationId xmlns:a16="http://schemas.microsoft.com/office/drawing/2014/main" id="{FEF06509-3240-45B6-B1FD-5B22BD48688F}"/>
            </a:ext>
          </a:extLst>
        </xdr:cNvPr>
        <xdr:cNvSpPr txBox="1"/>
      </xdr:nvSpPr>
      <xdr:spPr>
        <a:xfrm>
          <a:off x="4444698" y="1481061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66" name="TextBox 265">
          <a:extLst>
            <a:ext uri="{FF2B5EF4-FFF2-40B4-BE49-F238E27FC236}">
              <a16:creationId xmlns:a16="http://schemas.microsoft.com/office/drawing/2014/main" id="{516F7BCA-4763-4980-BDD0-FEDD609BAB3F}"/>
            </a:ext>
          </a:extLst>
        </xdr:cNvPr>
        <xdr:cNvSpPr txBox="1"/>
      </xdr:nvSpPr>
      <xdr:spPr>
        <a:xfrm>
          <a:off x="4444698" y="1481061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67" name="TextBox 266">
          <a:extLst>
            <a:ext uri="{FF2B5EF4-FFF2-40B4-BE49-F238E27FC236}">
              <a16:creationId xmlns:a16="http://schemas.microsoft.com/office/drawing/2014/main" id="{4399BA0D-D5AA-4091-8160-8BDD88BC4ECC}"/>
            </a:ext>
          </a:extLst>
        </xdr:cNvPr>
        <xdr:cNvSpPr txBox="1"/>
      </xdr:nvSpPr>
      <xdr:spPr>
        <a:xfrm>
          <a:off x="4444698" y="1481061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68" name="TextBox 267">
          <a:extLst>
            <a:ext uri="{FF2B5EF4-FFF2-40B4-BE49-F238E27FC236}">
              <a16:creationId xmlns:a16="http://schemas.microsoft.com/office/drawing/2014/main" id="{CCFC7F6F-1E0A-4E6E-8695-CE956FF6A3F2}"/>
            </a:ext>
          </a:extLst>
        </xdr:cNvPr>
        <xdr:cNvSpPr txBox="1"/>
      </xdr:nvSpPr>
      <xdr:spPr>
        <a:xfrm>
          <a:off x="4444698" y="1481061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69" name="TextBox 268">
          <a:extLst>
            <a:ext uri="{FF2B5EF4-FFF2-40B4-BE49-F238E27FC236}">
              <a16:creationId xmlns:a16="http://schemas.microsoft.com/office/drawing/2014/main" id="{0EE6C51E-C68C-4775-AB79-3E0FE0602060}"/>
            </a:ext>
          </a:extLst>
        </xdr:cNvPr>
        <xdr:cNvSpPr txBox="1"/>
      </xdr:nvSpPr>
      <xdr:spPr>
        <a:xfrm>
          <a:off x="4444698" y="1499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70" name="TextBox 269">
          <a:extLst>
            <a:ext uri="{FF2B5EF4-FFF2-40B4-BE49-F238E27FC236}">
              <a16:creationId xmlns:a16="http://schemas.microsoft.com/office/drawing/2014/main" id="{1DF8F93D-5715-4646-B798-EAA2017F63C3}"/>
            </a:ext>
          </a:extLst>
        </xdr:cNvPr>
        <xdr:cNvSpPr txBox="1"/>
      </xdr:nvSpPr>
      <xdr:spPr>
        <a:xfrm>
          <a:off x="4444698" y="1499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71" name="TextBox 270">
          <a:extLst>
            <a:ext uri="{FF2B5EF4-FFF2-40B4-BE49-F238E27FC236}">
              <a16:creationId xmlns:a16="http://schemas.microsoft.com/office/drawing/2014/main" id="{FC1E2AF3-71D3-4BFD-8DB3-651C77589787}"/>
            </a:ext>
          </a:extLst>
        </xdr:cNvPr>
        <xdr:cNvSpPr txBox="1"/>
      </xdr:nvSpPr>
      <xdr:spPr>
        <a:xfrm>
          <a:off x="4444698" y="1499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72" name="TextBox 271">
          <a:extLst>
            <a:ext uri="{FF2B5EF4-FFF2-40B4-BE49-F238E27FC236}">
              <a16:creationId xmlns:a16="http://schemas.microsoft.com/office/drawing/2014/main" id="{6E9F1300-3754-43D7-8C26-4DEEECA87A58}"/>
            </a:ext>
          </a:extLst>
        </xdr:cNvPr>
        <xdr:cNvSpPr txBox="1"/>
      </xdr:nvSpPr>
      <xdr:spPr>
        <a:xfrm>
          <a:off x="4444698" y="1499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73" name="TextBox 272">
          <a:extLst>
            <a:ext uri="{FF2B5EF4-FFF2-40B4-BE49-F238E27FC236}">
              <a16:creationId xmlns:a16="http://schemas.microsoft.com/office/drawing/2014/main" id="{F16E5B54-84AF-4C05-821D-8033D2DDE2C7}"/>
            </a:ext>
          </a:extLst>
        </xdr:cNvPr>
        <xdr:cNvSpPr txBox="1"/>
      </xdr:nvSpPr>
      <xdr:spPr>
        <a:xfrm>
          <a:off x="4444698" y="1499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74" name="TextBox 273">
          <a:extLst>
            <a:ext uri="{FF2B5EF4-FFF2-40B4-BE49-F238E27FC236}">
              <a16:creationId xmlns:a16="http://schemas.microsoft.com/office/drawing/2014/main" id="{3C1E817F-9C67-4B64-99C0-1E0782CAE9DF}"/>
            </a:ext>
          </a:extLst>
        </xdr:cNvPr>
        <xdr:cNvSpPr txBox="1"/>
      </xdr:nvSpPr>
      <xdr:spPr>
        <a:xfrm>
          <a:off x="4444698" y="1499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75" name="TextBox 274">
          <a:extLst>
            <a:ext uri="{FF2B5EF4-FFF2-40B4-BE49-F238E27FC236}">
              <a16:creationId xmlns:a16="http://schemas.microsoft.com/office/drawing/2014/main" id="{35B770A6-E2A5-401D-9FA9-1CE5F49941C5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76" name="TextBox 275">
          <a:extLst>
            <a:ext uri="{FF2B5EF4-FFF2-40B4-BE49-F238E27FC236}">
              <a16:creationId xmlns:a16="http://schemas.microsoft.com/office/drawing/2014/main" id="{D948C37F-E761-4FCA-9D3B-33647D083725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277" name="TextBox 276">
          <a:extLst>
            <a:ext uri="{FF2B5EF4-FFF2-40B4-BE49-F238E27FC236}">
              <a16:creationId xmlns:a16="http://schemas.microsoft.com/office/drawing/2014/main" id="{1D4DA2AF-87F7-4179-B6CE-D4A0BB2AF55E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08" name="TextBox 307">
          <a:extLst>
            <a:ext uri="{FF2B5EF4-FFF2-40B4-BE49-F238E27FC236}">
              <a16:creationId xmlns:a16="http://schemas.microsoft.com/office/drawing/2014/main" id="{E6A49711-8376-4902-BE3F-234ADB31C941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09" name="TextBox 308">
          <a:extLst>
            <a:ext uri="{FF2B5EF4-FFF2-40B4-BE49-F238E27FC236}">
              <a16:creationId xmlns:a16="http://schemas.microsoft.com/office/drawing/2014/main" id="{8ACDBFEC-8719-4EB8-BA00-3D1C2FBE390C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10" name="TextBox 309">
          <a:extLst>
            <a:ext uri="{FF2B5EF4-FFF2-40B4-BE49-F238E27FC236}">
              <a16:creationId xmlns:a16="http://schemas.microsoft.com/office/drawing/2014/main" id="{3D98AE72-2D9A-41CD-AC73-3AFD42692722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11" name="TextBox 310">
          <a:extLst>
            <a:ext uri="{FF2B5EF4-FFF2-40B4-BE49-F238E27FC236}">
              <a16:creationId xmlns:a16="http://schemas.microsoft.com/office/drawing/2014/main" id="{9B924B18-7C09-4446-8A89-11AF78953B2C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12" name="TextBox 311">
          <a:extLst>
            <a:ext uri="{FF2B5EF4-FFF2-40B4-BE49-F238E27FC236}">
              <a16:creationId xmlns:a16="http://schemas.microsoft.com/office/drawing/2014/main" id="{DF48605E-2C5B-403F-8977-0AB9AF4DE70C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13" name="TextBox 312">
          <a:extLst>
            <a:ext uri="{FF2B5EF4-FFF2-40B4-BE49-F238E27FC236}">
              <a16:creationId xmlns:a16="http://schemas.microsoft.com/office/drawing/2014/main" id="{B79239A5-CA52-492D-92B2-BFF2C563B8E0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14" name="TextBox 313">
          <a:extLst>
            <a:ext uri="{FF2B5EF4-FFF2-40B4-BE49-F238E27FC236}">
              <a16:creationId xmlns:a16="http://schemas.microsoft.com/office/drawing/2014/main" id="{E874F9D6-9B24-43A6-84BC-F8A9C9096999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15" name="TextBox 314">
          <a:extLst>
            <a:ext uri="{FF2B5EF4-FFF2-40B4-BE49-F238E27FC236}">
              <a16:creationId xmlns:a16="http://schemas.microsoft.com/office/drawing/2014/main" id="{7004E843-C00F-4CFE-B502-94A468B3A6ED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16" name="TextBox 315">
          <a:extLst>
            <a:ext uri="{FF2B5EF4-FFF2-40B4-BE49-F238E27FC236}">
              <a16:creationId xmlns:a16="http://schemas.microsoft.com/office/drawing/2014/main" id="{1A8FBAEE-4131-4163-B118-C9453657A421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17" name="TextBox 316">
          <a:extLst>
            <a:ext uri="{FF2B5EF4-FFF2-40B4-BE49-F238E27FC236}">
              <a16:creationId xmlns:a16="http://schemas.microsoft.com/office/drawing/2014/main" id="{436ABDCC-03B2-49FC-9561-2E6197B3AFAD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18" name="TextBox 317">
          <a:extLst>
            <a:ext uri="{FF2B5EF4-FFF2-40B4-BE49-F238E27FC236}">
              <a16:creationId xmlns:a16="http://schemas.microsoft.com/office/drawing/2014/main" id="{A3468CC8-C8B0-4088-BB15-100790D5C2BF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19" name="TextBox 318">
          <a:extLst>
            <a:ext uri="{FF2B5EF4-FFF2-40B4-BE49-F238E27FC236}">
              <a16:creationId xmlns:a16="http://schemas.microsoft.com/office/drawing/2014/main" id="{09808F60-14B1-4158-9D4F-E32965F11A00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20" name="TextBox 319">
          <a:extLst>
            <a:ext uri="{FF2B5EF4-FFF2-40B4-BE49-F238E27FC236}">
              <a16:creationId xmlns:a16="http://schemas.microsoft.com/office/drawing/2014/main" id="{12409B80-07B9-42A4-A64A-2ADB2E5F0659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21" name="TextBox 320">
          <a:extLst>
            <a:ext uri="{FF2B5EF4-FFF2-40B4-BE49-F238E27FC236}">
              <a16:creationId xmlns:a16="http://schemas.microsoft.com/office/drawing/2014/main" id="{F3E1961C-0BA7-4A2F-99FC-A6B150AA112E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22" name="TextBox 321">
          <a:extLst>
            <a:ext uri="{FF2B5EF4-FFF2-40B4-BE49-F238E27FC236}">
              <a16:creationId xmlns:a16="http://schemas.microsoft.com/office/drawing/2014/main" id="{C733817D-410D-441F-AAEE-E8076A4E52FB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23" name="TextBox 322">
          <a:extLst>
            <a:ext uri="{FF2B5EF4-FFF2-40B4-BE49-F238E27FC236}">
              <a16:creationId xmlns:a16="http://schemas.microsoft.com/office/drawing/2014/main" id="{B1A394E6-F7A4-453C-92AB-BCA2A73EC233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24" name="TextBox 323">
          <a:extLst>
            <a:ext uri="{FF2B5EF4-FFF2-40B4-BE49-F238E27FC236}">
              <a16:creationId xmlns:a16="http://schemas.microsoft.com/office/drawing/2014/main" id="{8E715404-45FA-4535-AC4E-48DD90C22DE7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25" name="TextBox 324">
          <a:extLst>
            <a:ext uri="{FF2B5EF4-FFF2-40B4-BE49-F238E27FC236}">
              <a16:creationId xmlns:a16="http://schemas.microsoft.com/office/drawing/2014/main" id="{1CEF9D33-3482-43D6-BD65-EDF0BB56FCB5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26" name="TextBox 325">
          <a:extLst>
            <a:ext uri="{FF2B5EF4-FFF2-40B4-BE49-F238E27FC236}">
              <a16:creationId xmlns:a16="http://schemas.microsoft.com/office/drawing/2014/main" id="{D744AA78-7366-4B66-8D4E-F3240DB7B6D2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27" name="TextBox 326">
          <a:extLst>
            <a:ext uri="{FF2B5EF4-FFF2-40B4-BE49-F238E27FC236}">
              <a16:creationId xmlns:a16="http://schemas.microsoft.com/office/drawing/2014/main" id="{560F5528-DE64-4897-9CDB-6E1F14052836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28" name="TextBox 327">
          <a:extLst>
            <a:ext uri="{FF2B5EF4-FFF2-40B4-BE49-F238E27FC236}">
              <a16:creationId xmlns:a16="http://schemas.microsoft.com/office/drawing/2014/main" id="{870AB390-E6F4-4A16-88C5-BB8311C628C0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29" name="TextBox 328">
          <a:extLst>
            <a:ext uri="{FF2B5EF4-FFF2-40B4-BE49-F238E27FC236}">
              <a16:creationId xmlns:a16="http://schemas.microsoft.com/office/drawing/2014/main" id="{8368209B-1E96-4852-9F2D-1801F8EE0F6D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30" name="TextBox 329">
          <a:extLst>
            <a:ext uri="{FF2B5EF4-FFF2-40B4-BE49-F238E27FC236}">
              <a16:creationId xmlns:a16="http://schemas.microsoft.com/office/drawing/2014/main" id="{6544841D-87EF-4935-A08C-4D6B9595D13F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31" name="TextBox 330">
          <a:extLst>
            <a:ext uri="{FF2B5EF4-FFF2-40B4-BE49-F238E27FC236}">
              <a16:creationId xmlns:a16="http://schemas.microsoft.com/office/drawing/2014/main" id="{FCCBA0BE-2CBD-4B6D-818F-A7026A5EAA78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32" name="TextBox 331">
          <a:extLst>
            <a:ext uri="{FF2B5EF4-FFF2-40B4-BE49-F238E27FC236}">
              <a16:creationId xmlns:a16="http://schemas.microsoft.com/office/drawing/2014/main" id="{81862F61-876F-466C-970A-7B23D3A2BA73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33" name="TextBox 332">
          <a:extLst>
            <a:ext uri="{FF2B5EF4-FFF2-40B4-BE49-F238E27FC236}">
              <a16:creationId xmlns:a16="http://schemas.microsoft.com/office/drawing/2014/main" id="{BE9373A0-B773-491A-8D69-8C18B0369B0A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34" name="TextBox 333">
          <a:extLst>
            <a:ext uri="{FF2B5EF4-FFF2-40B4-BE49-F238E27FC236}">
              <a16:creationId xmlns:a16="http://schemas.microsoft.com/office/drawing/2014/main" id="{E51DFEC3-CF15-477C-9C9E-C7E610D0B522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35" name="TextBox 334">
          <a:extLst>
            <a:ext uri="{FF2B5EF4-FFF2-40B4-BE49-F238E27FC236}">
              <a16:creationId xmlns:a16="http://schemas.microsoft.com/office/drawing/2014/main" id="{B2EF7354-EEA9-44B8-A6A0-5ABCA9497DDB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36" name="TextBox 335">
          <a:extLst>
            <a:ext uri="{FF2B5EF4-FFF2-40B4-BE49-F238E27FC236}">
              <a16:creationId xmlns:a16="http://schemas.microsoft.com/office/drawing/2014/main" id="{2B5AD72E-AC0A-476F-88F5-9B8320B15E73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77</xdr:row>
      <xdr:rowOff>0</xdr:rowOff>
    </xdr:from>
    <xdr:ext cx="65" cy="172227"/>
    <xdr:sp macro="" textlink="">
      <xdr:nvSpPr>
        <xdr:cNvPr id="337" name="TextBox 336">
          <a:extLst>
            <a:ext uri="{FF2B5EF4-FFF2-40B4-BE49-F238E27FC236}">
              <a16:creationId xmlns:a16="http://schemas.microsoft.com/office/drawing/2014/main" id="{2A5AABDD-CDD5-4DE9-BF22-519316B2F202}"/>
            </a:ext>
          </a:extLst>
        </xdr:cNvPr>
        <xdr:cNvSpPr txBox="1"/>
      </xdr:nvSpPr>
      <xdr:spPr>
        <a:xfrm>
          <a:off x="4444698" y="200720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38" name="TextBox 337">
          <a:extLst>
            <a:ext uri="{FF2B5EF4-FFF2-40B4-BE49-F238E27FC236}">
              <a16:creationId xmlns:a16="http://schemas.microsoft.com/office/drawing/2014/main" id="{351B6309-3E61-4CAE-8B1F-3DB2BE81AACE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39" name="TextBox 338">
          <a:extLst>
            <a:ext uri="{FF2B5EF4-FFF2-40B4-BE49-F238E27FC236}">
              <a16:creationId xmlns:a16="http://schemas.microsoft.com/office/drawing/2014/main" id="{1682654B-EF29-4FB9-98D6-D3F06A7A9EAE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40" name="TextBox 339">
          <a:extLst>
            <a:ext uri="{FF2B5EF4-FFF2-40B4-BE49-F238E27FC236}">
              <a16:creationId xmlns:a16="http://schemas.microsoft.com/office/drawing/2014/main" id="{6B904274-FC3E-405E-B575-F19D591DD5EB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41" name="TextBox 340">
          <a:extLst>
            <a:ext uri="{FF2B5EF4-FFF2-40B4-BE49-F238E27FC236}">
              <a16:creationId xmlns:a16="http://schemas.microsoft.com/office/drawing/2014/main" id="{BE56FA3D-9A45-46F6-871D-81E2D189AF6E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42" name="TextBox 341">
          <a:extLst>
            <a:ext uri="{FF2B5EF4-FFF2-40B4-BE49-F238E27FC236}">
              <a16:creationId xmlns:a16="http://schemas.microsoft.com/office/drawing/2014/main" id="{4E602671-E516-4A45-8203-01836D1939DE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43" name="TextBox 342">
          <a:extLst>
            <a:ext uri="{FF2B5EF4-FFF2-40B4-BE49-F238E27FC236}">
              <a16:creationId xmlns:a16="http://schemas.microsoft.com/office/drawing/2014/main" id="{DE927644-1A98-45F3-9B3E-CA083924C81D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44" name="TextBox 343">
          <a:extLst>
            <a:ext uri="{FF2B5EF4-FFF2-40B4-BE49-F238E27FC236}">
              <a16:creationId xmlns:a16="http://schemas.microsoft.com/office/drawing/2014/main" id="{A1C1559A-E431-45BD-9D99-792333CB3B53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45" name="TextBox 344">
          <a:extLst>
            <a:ext uri="{FF2B5EF4-FFF2-40B4-BE49-F238E27FC236}">
              <a16:creationId xmlns:a16="http://schemas.microsoft.com/office/drawing/2014/main" id="{09D65532-3A3E-471D-9AEE-4090D648C1EC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46" name="TextBox 345">
          <a:extLst>
            <a:ext uri="{FF2B5EF4-FFF2-40B4-BE49-F238E27FC236}">
              <a16:creationId xmlns:a16="http://schemas.microsoft.com/office/drawing/2014/main" id="{F8F27DDA-F201-46A4-9E35-4EDA6F67BEEA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47" name="TextBox 346">
          <a:extLst>
            <a:ext uri="{FF2B5EF4-FFF2-40B4-BE49-F238E27FC236}">
              <a16:creationId xmlns:a16="http://schemas.microsoft.com/office/drawing/2014/main" id="{728913F8-3CFF-41BD-A25E-FB9E023DE664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48" name="TextBox 347">
          <a:extLst>
            <a:ext uri="{FF2B5EF4-FFF2-40B4-BE49-F238E27FC236}">
              <a16:creationId xmlns:a16="http://schemas.microsoft.com/office/drawing/2014/main" id="{E1F453E9-62AF-48B7-AF84-DC2FA853E3A1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49" name="TextBox 348">
          <a:extLst>
            <a:ext uri="{FF2B5EF4-FFF2-40B4-BE49-F238E27FC236}">
              <a16:creationId xmlns:a16="http://schemas.microsoft.com/office/drawing/2014/main" id="{D9BE8E2B-3A86-4720-8196-E3FA24A9BC2E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50" name="TextBox 349">
          <a:extLst>
            <a:ext uri="{FF2B5EF4-FFF2-40B4-BE49-F238E27FC236}">
              <a16:creationId xmlns:a16="http://schemas.microsoft.com/office/drawing/2014/main" id="{D6E52EA2-3E17-4A48-96CC-6FE1D51FD58B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51" name="TextBox 350">
          <a:extLst>
            <a:ext uri="{FF2B5EF4-FFF2-40B4-BE49-F238E27FC236}">
              <a16:creationId xmlns:a16="http://schemas.microsoft.com/office/drawing/2014/main" id="{6D60DDD2-C95B-49CA-AFC9-6054FB622FCC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52" name="TextBox 351">
          <a:extLst>
            <a:ext uri="{FF2B5EF4-FFF2-40B4-BE49-F238E27FC236}">
              <a16:creationId xmlns:a16="http://schemas.microsoft.com/office/drawing/2014/main" id="{3082C083-05E0-42BC-9A8F-7983FA36B059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53" name="TextBox 352">
          <a:extLst>
            <a:ext uri="{FF2B5EF4-FFF2-40B4-BE49-F238E27FC236}">
              <a16:creationId xmlns:a16="http://schemas.microsoft.com/office/drawing/2014/main" id="{20F8BC79-9BC7-4855-8B16-5ECE43BB6785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54" name="TextBox 353">
          <a:extLst>
            <a:ext uri="{FF2B5EF4-FFF2-40B4-BE49-F238E27FC236}">
              <a16:creationId xmlns:a16="http://schemas.microsoft.com/office/drawing/2014/main" id="{0B7CE033-CBD7-4465-99E3-06B8D24B6F9D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55" name="TextBox 354">
          <a:extLst>
            <a:ext uri="{FF2B5EF4-FFF2-40B4-BE49-F238E27FC236}">
              <a16:creationId xmlns:a16="http://schemas.microsoft.com/office/drawing/2014/main" id="{EAD128F3-C0D2-4108-B54B-8450D4F2108C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56" name="TextBox 355">
          <a:extLst>
            <a:ext uri="{FF2B5EF4-FFF2-40B4-BE49-F238E27FC236}">
              <a16:creationId xmlns:a16="http://schemas.microsoft.com/office/drawing/2014/main" id="{97882256-2FC2-4286-8EEB-BC6B454B00B6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57" name="TextBox 356">
          <a:extLst>
            <a:ext uri="{FF2B5EF4-FFF2-40B4-BE49-F238E27FC236}">
              <a16:creationId xmlns:a16="http://schemas.microsoft.com/office/drawing/2014/main" id="{D480E06D-A451-42AB-BC85-507A18AFD40A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58" name="TextBox 357">
          <a:extLst>
            <a:ext uri="{FF2B5EF4-FFF2-40B4-BE49-F238E27FC236}">
              <a16:creationId xmlns:a16="http://schemas.microsoft.com/office/drawing/2014/main" id="{C15F3A5B-8139-4F40-B110-E49E3DD2E3BD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59" name="TextBox 358">
          <a:extLst>
            <a:ext uri="{FF2B5EF4-FFF2-40B4-BE49-F238E27FC236}">
              <a16:creationId xmlns:a16="http://schemas.microsoft.com/office/drawing/2014/main" id="{CDE37740-E7A3-482B-9823-FADD0D996928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60" name="TextBox 359">
          <a:extLst>
            <a:ext uri="{FF2B5EF4-FFF2-40B4-BE49-F238E27FC236}">
              <a16:creationId xmlns:a16="http://schemas.microsoft.com/office/drawing/2014/main" id="{E27428CD-32F2-438B-B694-6EAA1035F792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61" name="TextBox 360">
          <a:extLst>
            <a:ext uri="{FF2B5EF4-FFF2-40B4-BE49-F238E27FC236}">
              <a16:creationId xmlns:a16="http://schemas.microsoft.com/office/drawing/2014/main" id="{BA0ECE98-69FC-45D5-A6CE-83BAB721F747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62" name="TextBox 361">
          <a:extLst>
            <a:ext uri="{FF2B5EF4-FFF2-40B4-BE49-F238E27FC236}">
              <a16:creationId xmlns:a16="http://schemas.microsoft.com/office/drawing/2014/main" id="{87FF9516-948B-47EB-AF5D-AF80FEAD4805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63" name="TextBox 362">
          <a:extLst>
            <a:ext uri="{FF2B5EF4-FFF2-40B4-BE49-F238E27FC236}">
              <a16:creationId xmlns:a16="http://schemas.microsoft.com/office/drawing/2014/main" id="{55E95E17-D831-486D-8EBE-42EACCBC0482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64" name="TextBox 363">
          <a:extLst>
            <a:ext uri="{FF2B5EF4-FFF2-40B4-BE49-F238E27FC236}">
              <a16:creationId xmlns:a16="http://schemas.microsoft.com/office/drawing/2014/main" id="{3BD2F1F3-10FA-46FF-A8C1-FD9EDA74568A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65" name="TextBox 364">
          <a:extLst>
            <a:ext uri="{FF2B5EF4-FFF2-40B4-BE49-F238E27FC236}">
              <a16:creationId xmlns:a16="http://schemas.microsoft.com/office/drawing/2014/main" id="{6E68EB53-BF32-4A60-987B-211390062456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66" name="TextBox 365">
          <a:extLst>
            <a:ext uri="{FF2B5EF4-FFF2-40B4-BE49-F238E27FC236}">
              <a16:creationId xmlns:a16="http://schemas.microsoft.com/office/drawing/2014/main" id="{04E92A50-D4D5-4EA0-BF11-470379AB7BDF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67" name="TextBox 366">
          <a:extLst>
            <a:ext uri="{FF2B5EF4-FFF2-40B4-BE49-F238E27FC236}">
              <a16:creationId xmlns:a16="http://schemas.microsoft.com/office/drawing/2014/main" id="{B1F2D1DA-AB51-47C6-B03B-6E64A0361DB5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68" name="TextBox 367">
          <a:extLst>
            <a:ext uri="{FF2B5EF4-FFF2-40B4-BE49-F238E27FC236}">
              <a16:creationId xmlns:a16="http://schemas.microsoft.com/office/drawing/2014/main" id="{42327557-B6D3-426E-921C-32107E1CD18C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69" name="TextBox 368">
          <a:extLst>
            <a:ext uri="{FF2B5EF4-FFF2-40B4-BE49-F238E27FC236}">
              <a16:creationId xmlns:a16="http://schemas.microsoft.com/office/drawing/2014/main" id="{B0600202-6ED7-41E6-BA42-AC601BAD8563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3</xdr:col>
      <xdr:colOff>120650</xdr:colOff>
      <xdr:row>78</xdr:row>
      <xdr:rowOff>0</xdr:rowOff>
    </xdr:from>
    <xdr:ext cx="65" cy="172227"/>
    <xdr:sp macro="" textlink="">
      <xdr:nvSpPr>
        <xdr:cNvPr id="370" name="TextBox 369">
          <a:extLst>
            <a:ext uri="{FF2B5EF4-FFF2-40B4-BE49-F238E27FC236}">
              <a16:creationId xmlns:a16="http://schemas.microsoft.com/office/drawing/2014/main" id="{9174D2B4-98B3-458C-B921-B4E6B2D8D93B}"/>
            </a:ext>
          </a:extLst>
        </xdr:cNvPr>
        <xdr:cNvSpPr txBox="1"/>
      </xdr:nvSpPr>
      <xdr:spPr>
        <a:xfrm>
          <a:off x="4444698" y="16443476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ZA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510DA-3EDC-4A31-97C9-79993811B7E6}">
  <sheetPr>
    <pageSetUpPr fitToPage="1"/>
  </sheetPr>
  <dimension ref="A1:H231"/>
  <sheetViews>
    <sheetView tabSelected="1" view="pageBreakPreview" topLeftCell="A52" zoomScaleNormal="100" zoomScaleSheetLayoutView="100" workbookViewId="0">
      <selection activeCell="I70" sqref="I70"/>
    </sheetView>
  </sheetViews>
  <sheetFormatPr defaultColWidth="8.81640625" defaultRowHeight="14" x14ac:dyDescent="0.3"/>
  <cols>
    <col min="1" max="1" width="10.7265625" style="38" customWidth="1"/>
    <col min="2" max="2" width="13.453125" style="1" customWidth="1"/>
    <col min="3" max="3" width="53.453125" style="1" customWidth="1"/>
    <col min="4" max="4" width="7.453125" style="38" customWidth="1"/>
    <col min="5" max="5" width="13.54296875" style="38" customWidth="1"/>
    <col min="6" max="6" width="16.453125" style="2" customWidth="1"/>
    <col min="7" max="7" width="19.26953125" style="2" customWidth="1"/>
    <col min="8" max="8" width="21.1796875" style="3" customWidth="1"/>
    <col min="9" max="9" width="19.453125" style="3" customWidth="1"/>
    <col min="10" max="10" width="13.54296875" style="3" bestFit="1" customWidth="1"/>
    <col min="11" max="16384" width="8.81640625" style="3"/>
  </cols>
  <sheetData>
    <row r="1" spans="1:7" ht="14.15" customHeight="1" x14ac:dyDescent="0.3">
      <c r="A1" s="195" t="s">
        <v>97</v>
      </c>
      <c r="B1" s="196"/>
      <c r="C1" s="196"/>
      <c r="D1" s="196"/>
      <c r="E1" s="196"/>
      <c r="F1" s="196"/>
      <c r="G1" s="197"/>
    </row>
    <row r="2" spans="1:7" ht="14.15" customHeight="1" x14ac:dyDescent="0.3">
      <c r="A2" s="109"/>
      <c r="B2" s="108"/>
      <c r="C2" s="198" t="s">
        <v>176</v>
      </c>
      <c r="D2" s="198"/>
      <c r="E2" s="198"/>
      <c r="F2" s="198"/>
      <c r="G2" s="110"/>
    </row>
    <row r="3" spans="1:7" ht="14.5" thickBot="1" x14ac:dyDescent="0.35">
      <c r="A3" s="112"/>
      <c r="B3" s="113"/>
      <c r="C3" s="113"/>
      <c r="D3" s="114"/>
      <c r="E3" s="115"/>
      <c r="F3" s="162"/>
      <c r="G3" s="117"/>
    </row>
    <row r="4" spans="1:7" ht="15" customHeight="1" x14ac:dyDescent="0.3">
      <c r="A4" s="201" t="s">
        <v>1</v>
      </c>
      <c r="B4" s="203" t="s">
        <v>2</v>
      </c>
      <c r="C4" s="205" t="s">
        <v>3</v>
      </c>
      <c r="D4" s="207" t="s">
        <v>4</v>
      </c>
      <c r="E4" s="226" t="s">
        <v>5</v>
      </c>
      <c r="F4" s="217" t="s">
        <v>6</v>
      </c>
      <c r="G4" s="219" t="s">
        <v>7</v>
      </c>
    </row>
    <row r="5" spans="1:7" ht="9" customHeight="1" x14ac:dyDescent="0.3">
      <c r="A5" s="231"/>
      <c r="B5" s="232"/>
      <c r="C5" s="233"/>
      <c r="D5" s="234"/>
      <c r="E5" s="227"/>
      <c r="F5" s="228"/>
      <c r="G5" s="229"/>
    </row>
    <row r="6" spans="1:7" ht="29.25" customHeight="1" x14ac:dyDescent="0.3">
      <c r="A6" s="4">
        <v>1</v>
      </c>
      <c r="B6" s="5" t="s">
        <v>8</v>
      </c>
      <c r="C6" s="6" t="s">
        <v>0</v>
      </c>
      <c r="D6" s="13"/>
      <c r="E6" s="27"/>
      <c r="F6" s="7"/>
      <c r="G6" s="8"/>
    </row>
    <row r="7" spans="1:7" x14ac:dyDescent="0.3">
      <c r="A7" s="9"/>
      <c r="B7" s="10"/>
      <c r="C7" s="11"/>
      <c r="D7" s="13"/>
      <c r="E7" s="27"/>
      <c r="F7" s="7"/>
      <c r="G7" s="12"/>
    </row>
    <row r="8" spans="1:7" ht="24" customHeight="1" x14ac:dyDescent="0.3">
      <c r="A8" s="9"/>
      <c r="B8" s="5" t="s">
        <v>9</v>
      </c>
      <c r="C8" s="6" t="s">
        <v>10</v>
      </c>
      <c r="D8" s="13"/>
      <c r="E8" s="27"/>
      <c r="F8" s="7"/>
      <c r="G8" s="12"/>
    </row>
    <row r="9" spans="1:7" x14ac:dyDescent="0.3">
      <c r="A9" s="9"/>
      <c r="B9" s="10"/>
      <c r="C9" s="11"/>
      <c r="D9" s="13"/>
      <c r="E9" s="27"/>
      <c r="F9" s="7"/>
      <c r="G9" s="17"/>
    </row>
    <row r="10" spans="1:7" x14ac:dyDescent="0.3">
      <c r="A10" s="103"/>
      <c r="B10" s="5" t="s">
        <v>12</v>
      </c>
      <c r="C10" s="6" t="s">
        <v>13</v>
      </c>
      <c r="D10" s="13"/>
      <c r="E10" s="27"/>
      <c r="F10" s="7"/>
      <c r="G10" s="17"/>
    </row>
    <row r="11" spans="1:7" x14ac:dyDescent="0.3">
      <c r="A11" s="103"/>
      <c r="B11" s="10"/>
      <c r="C11" s="11"/>
      <c r="D11" s="13"/>
      <c r="E11" s="27"/>
      <c r="F11" s="7"/>
      <c r="G11" s="17"/>
    </row>
    <row r="12" spans="1:7" x14ac:dyDescent="0.3">
      <c r="A12" s="103"/>
      <c r="B12" s="5" t="s">
        <v>14</v>
      </c>
      <c r="C12" s="6" t="s">
        <v>15</v>
      </c>
      <c r="D12" s="13"/>
      <c r="E12" s="14"/>
      <c r="F12" s="7"/>
      <c r="G12" s="12"/>
    </row>
    <row r="13" spans="1:7" x14ac:dyDescent="0.3">
      <c r="A13" s="103"/>
      <c r="B13" s="10"/>
      <c r="C13" s="11"/>
      <c r="D13" s="13"/>
      <c r="E13" s="14"/>
      <c r="F13" s="7"/>
      <c r="G13" s="12"/>
    </row>
    <row r="14" spans="1:7" x14ac:dyDescent="0.3">
      <c r="A14" s="9">
        <v>1.01</v>
      </c>
      <c r="B14" s="10" t="s">
        <v>14</v>
      </c>
      <c r="C14" s="11" t="s">
        <v>16</v>
      </c>
      <c r="D14" s="13" t="s">
        <v>11</v>
      </c>
      <c r="E14" s="14">
        <v>1</v>
      </c>
      <c r="F14" s="18"/>
      <c r="G14" s="15"/>
    </row>
    <row r="15" spans="1:7" ht="8.5" customHeight="1" x14ac:dyDescent="0.3">
      <c r="A15" s="9"/>
      <c r="B15" s="10"/>
      <c r="C15" s="11"/>
      <c r="D15" s="13"/>
      <c r="E15" s="14"/>
      <c r="F15" s="7"/>
      <c r="G15" s="12"/>
    </row>
    <row r="16" spans="1:7" x14ac:dyDescent="0.3">
      <c r="A16" s="9">
        <v>1.02</v>
      </c>
      <c r="B16" s="10" t="s">
        <v>14</v>
      </c>
      <c r="C16" s="11" t="s">
        <v>17</v>
      </c>
      <c r="D16" s="13" t="s">
        <v>11</v>
      </c>
      <c r="E16" s="14">
        <v>1</v>
      </c>
      <c r="F16" s="18"/>
      <c r="G16" s="15"/>
    </row>
    <row r="17" spans="1:7" ht="9.65" customHeight="1" x14ac:dyDescent="0.3">
      <c r="A17" s="9"/>
      <c r="B17" s="10"/>
      <c r="C17" s="11"/>
      <c r="D17" s="13"/>
      <c r="E17" s="14"/>
      <c r="F17" s="7"/>
      <c r="G17" s="12"/>
    </row>
    <row r="18" spans="1:7" x14ac:dyDescent="0.3">
      <c r="A18" s="9">
        <v>1.03</v>
      </c>
      <c r="B18" s="10" t="s">
        <v>14</v>
      </c>
      <c r="C18" s="11" t="s">
        <v>165</v>
      </c>
      <c r="D18" s="13" t="s">
        <v>11</v>
      </c>
      <c r="E18" s="14">
        <v>1</v>
      </c>
      <c r="F18" s="18"/>
      <c r="G18" s="15"/>
    </row>
    <row r="19" spans="1:7" x14ac:dyDescent="0.3">
      <c r="A19" s="9"/>
      <c r="B19" s="10"/>
      <c r="C19" s="11"/>
      <c r="D19" s="13"/>
      <c r="E19" s="14"/>
      <c r="F19" s="7"/>
      <c r="G19" s="12"/>
    </row>
    <row r="20" spans="1:7" x14ac:dyDescent="0.3">
      <c r="A20" s="9">
        <v>1.04</v>
      </c>
      <c r="B20" s="10" t="s">
        <v>14</v>
      </c>
      <c r="C20" s="11" t="s">
        <v>18</v>
      </c>
      <c r="D20" s="13" t="s">
        <v>11</v>
      </c>
      <c r="E20" s="14">
        <v>1</v>
      </c>
      <c r="F20" s="18"/>
      <c r="G20" s="15"/>
    </row>
    <row r="21" spans="1:7" x14ac:dyDescent="0.3">
      <c r="A21" s="9"/>
      <c r="B21" s="10"/>
      <c r="C21" s="11"/>
      <c r="D21" s="13"/>
      <c r="E21" s="14"/>
      <c r="F21" s="7"/>
      <c r="G21" s="19"/>
    </row>
    <row r="22" spans="1:7" x14ac:dyDescent="0.3">
      <c r="A22" s="9">
        <v>1.05</v>
      </c>
      <c r="B22" s="10" t="s">
        <v>14</v>
      </c>
      <c r="C22" s="11" t="s">
        <v>19</v>
      </c>
      <c r="D22" s="13" t="s">
        <v>11</v>
      </c>
      <c r="E22" s="14">
        <v>1</v>
      </c>
      <c r="F22" s="18"/>
      <c r="G22" s="15"/>
    </row>
    <row r="23" spans="1:7" x14ac:dyDescent="0.3">
      <c r="A23" s="9"/>
      <c r="B23" s="10"/>
      <c r="C23" s="11"/>
      <c r="D23" s="13"/>
      <c r="E23" s="14"/>
      <c r="F23" s="7"/>
      <c r="G23" s="12"/>
    </row>
    <row r="24" spans="1:7" x14ac:dyDescent="0.3">
      <c r="A24" s="9">
        <v>1.06</v>
      </c>
      <c r="B24" s="10" t="s">
        <v>14</v>
      </c>
      <c r="C24" s="11" t="s">
        <v>182</v>
      </c>
      <c r="D24" s="13" t="s">
        <v>11</v>
      </c>
      <c r="E24" s="14">
        <v>1</v>
      </c>
      <c r="F24" s="18"/>
      <c r="G24" s="15"/>
    </row>
    <row r="25" spans="1:7" x14ac:dyDescent="0.3">
      <c r="A25" s="9"/>
      <c r="B25" s="10"/>
      <c r="C25" s="11"/>
      <c r="D25" s="13"/>
      <c r="E25" s="14"/>
      <c r="F25" s="7"/>
      <c r="G25" s="12"/>
    </row>
    <row r="26" spans="1:7" x14ac:dyDescent="0.3">
      <c r="A26" s="9">
        <v>1.07</v>
      </c>
      <c r="B26" s="10" t="s">
        <v>14</v>
      </c>
      <c r="C26" s="11" t="s">
        <v>20</v>
      </c>
      <c r="D26" s="13" t="s">
        <v>11</v>
      </c>
      <c r="E26" s="14">
        <v>1</v>
      </c>
      <c r="F26" s="18"/>
      <c r="G26" s="15"/>
    </row>
    <row r="27" spans="1:7" x14ac:dyDescent="0.3">
      <c r="A27" s="9"/>
      <c r="B27" s="10"/>
      <c r="C27" s="11"/>
      <c r="D27" s="13"/>
      <c r="E27" s="14"/>
      <c r="F27" s="7"/>
      <c r="G27" s="12"/>
    </row>
    <row r="28" spans="1:7" x14ac:dyDescent="0.3">
      <c r="A28" s="9">
        <v>1.08</v>
      </c>
      <c r="B28" s="10" t="s">
        <v>14</v>
      </c>
      <c r="C28" s="11" t="s">
        <v>181</v>
      </c>
      <c r="D28" s="13" t="s">
        <v>11</v>
      </c>
      <c r="E28" s="14">
        <v>1</v>
      </c>
      <c r="F28" s="18"/>
      <c r="G28" s="15"/>
    </row>
    <row r="29" spans="1:7" x14ac:dyDescent="0.3">
      <c r="A29" s="9"/>
      <c r="B29" s="10"/>
      <c r="C29" s="11"/>
      <c r="D29" s="13"/>
      <c r="E29" s="14"/>
      <c r="F29" s="7"/>
      <c r="G29" s="12"/>
    </row>
    <row r="30" spans="1:7" x14ac:dyDescent="0.3">
      <c r="A30" s="9">
        <v>1.0900000000000001</v>
      </c>
      <c r="B30" s="10"/>
      <c r="C30" s="11" t="s">
        <v>62</v>
      </c>
      <c r="D30" s="13" t="s">
        <v>11</v>
      </c>
      <c r="E30" s="14">
        <v>1</v>
      </c>
      <c r="F30" s="7"/>
      <c r="G30" s="15"/>
    </row>
    <row r="31" spans="1:7" x14ac:dyDescent="0.3">
      <c r="A31" s="9"/>
      <c r="B31" s="10"/>
      <c r="C31" s="11"/>
      <c r="D31" s="13"/>
      <c r="E31" s="14"/>
      <c r="F31" s="7"/>
      <c r="G31" s="12"/>
    </row>
    <row r="32" spans="1:7" x14ac:dyDescent="0.3">
      <c r="A32" s="9">
        <v>1.1000000000000001</v>
      </c>
      <c r="B32" s="10" t="s">
        <v>14</v>
      </c>
      <c r="C32" s="11" t="s">
        <v>183</v>
      </c>
      <c r="D32" s="13" t="s">
        <v>11</v>
      </c>
      <c r="E32" s="14">
        <v>1</v>
      </c>
      <c r="F32" s="18"/>
      <c r="G32" s="15"/>
    </row>
    <row r="33" spans="1:7" x14ac:dyDescent="0.3">
      <c r="A33" s="9"/>
      <c r="B33" s="10"/>
      <c r="C33" s="11"/>
      <c r="D33" s="13"/>
      <c r="E33" s="14"/>
      <c r="F33" s="18"/>
      <c r="G33" s="15"/>
    </row>
    <row r="34" spans="1:7" x14ac:dyDescent="0.3">
      <c r="A34" s="9">
        <v>1.1100000000000001</v>
      </c>
      <c r="B34" s="10" t="s">
        <v>21</v>
      </c>
      <c r="C34" s="11" t="s">
        <v>22</v>
      </c>
      <c r="D34" s="13" t="s">
        <v>11</v>
      </c>
      <c r="E34" s="14">
        <v>1</v>
      </c>
      <c r="F34" s="18"/>
      <c r="G34" s="15"/>
    </row>
    <row r="35" spans="1:7" x14ac:dyDescent="0.3">
      <c r="A35" s="9"/>
      <c r="B35" s="10"/>
      <c r="C35" s="11"/>
      <c r="D35" s="13"/>
      <c r="E35" s="14"/>
      <c r="F35" s="18"/>
      <c r="G35" s="15"/>
    </row>
    <row r="36" spans="1:7" ht="25.5" customHeight="1" x14ac:dyDescent="0.3">
      <c r="A36" s="9">
        <v>1.1200000000000001</v>
      </c>
      <c r="B36" s="10" t="s">
        <v>23</v>
      </c>
      <c r="C36" s="6" t="s">
        <v>24</v>
      </c>
      <c r="D36" s="13"/>
      <c r="E36" s="14"/>
      <c r="F36" s="7"/>
      <c r="G36" s="12"/>
    </row>
    <row r="37" spans="1:7" x14ac:dyDescent="0.3">
      <c r="A37" s="9"/>
      <c r="B37" s="10"/>
      <c r="C37" s="11"/>
      <c r="D37" s="13"/>
      <c r="E37" s="14"/>
      <c r="F37" s="7"/>
      <c r="G37" s="12"/>
    </row>
    <row r="38" spans="1:7" ht="30" customHeight="1" x14ac:dyDescent="0.3">
      <c r="A38" s="9"/>
      <c r="B38" s="5"/>
      <c r="C38" s="11" t="s">
        <v>196</v>
      </c>
      <c r="D38" s="13" t="s">
        <v>11</v>
      </c>
      <c r="E38" s="14">
        <v>1</v>
      </c>
      <c r="F38" s="7"/>
      <c r="G38" s="20"/>
    </row>
    <row r="39" spans="1:7" x14ac:dyDescent="0.3">
      <c r="A39" s="9"/>
      <c r="B39" s="10"/>
      <c r="C39" s="11"/>
      <c r="D39" s="13"/>
      <c r="E39" s="14"/>
      <c r="F39" s="7"/>
      <c r="G39" s="12"/>
    </row>
    <row r="40" spans="1:7" ht="20.5" customHeight="1" x14ac:dyDescent="0.3">
      <c r="A40" s="9">
        <v>1.1299999999999999</v>
      </c>
      <c r="B40" s="10"/>
      <c r="C40" s="11" t="s">
        <v>25</v>
      </c>
      <c r="D40" s="13" t="s">
        <v>11</v>
      </c>
      <c r="E40" s="14">
        <v>1</v>
      </c>
      <c r="F40" s="7"/>
      <c r="G40" s="20"/>
    </row>
    <row r="41" spans="1:7" x14ac:dyDescent="0.3">
      <c r="A41" s="9"/>
      <c r="B41" s="10"/>
      <c r="C41" s="11"/>
      <c r="D41" s="13"/>
      <c r="E41" s="14"/>
      <c r="F41" s="7"/>
      <c r="G41" s="12"/>
    </row>
    <row r="42" spans="1:7" x14ac:dyDescent="0.3">
      <c r="A42" s="9">
        <v>1.1399999999999999</v>
      </c>
      <c r="B42" s="10" t="s">
        <v>26</v>
      </c>
      <c r="C42" s="11" t="s">
        <v>27</v>
      </c>
      <c r="D42" s="13" t="s">
        <v>11</v>
      </c>
      <c r="E42" s="14">
        <v>1</v>
      </c>
      <c r="F42" s="7"/>
      <c r="G42" s="20"/>
    </row>
    <row r="43" spans="1:7" x14ac:dyDescent="0.3">
      <c r="A43" s="9"/>
      <c r="B43" s="10"/>
      <c r="C43" s="11"/>
      <c r="D43" s="13"/>
      <c r="E43" s="14"/>
      <c r="F43" s="7"/>
      <c r="G43" s="12"/>
    </row>
    <row r="44" spans="1:7" x14ac:dyDescent="0.3">
      <c r="A44" s="9"/>
      <c r="B44" s="5" t="s">
        <v>28</v>
      </c>
      <c r="C44" s="6" t="s">
        <v>29</v>
      </c>
      <c r="D44" s="13"/>
      <c r="E44" s="14"/>
      <c r="F44" s="7"/>
      <c r="G44" s="12"/>
    </row>
    <row r="45" spans="1:7" ht="10.4" customHeight="1" x14ac:dyDescent="0.3">
      <c r="A45" s="9"/>
      <c r="B45" s="10"/>
      <c r="C45" s="11"/>
      <c r="D45" s="13"/>
      <c r="E45" s="14"/>
      <c r="F45" s="7"/>
      <c r="G45" s="12"/>
    </row>
    <row r="46" spans="1:7" x14ac:dyDescent="0.3">
      <c r="A46" s="9">
        <v>1.1499999999999999</v>
      </c>
      <c r="B46" s="86" t="s">
        <v>30</v>
      </c>
      <c r="C46" s="21" t="s">
        <v>31</v>
      </c>
      <c r="D46" s="13"/>
      <c r="E46" s="14"/>
      <c r="F46" s="22"/>
      <c r="G46" s="20"/>
    </row>
    <row r="47" spans="1:7" ht="9.65" customHeight="1" x14ac:dyDescent="0.3">
      <c r="A47" s="9"/>
      <c r="B47" s="86"/>
      <c r="C47" s="21"/>
      <c r="D47" s="13"/>
      <c r="E47" s="14"/>
      <c r="F47" s="22"/>
      <c r="G47" s="12"/>
    </row>
    <row r="48" spans="1:7" x14ac:dyDescent="0.3">
      <c r="A48" s="9">
        <v>1.1599999999999999</v>
      </c>
      <c r="B48" s="86" t="s">
        <v>32</v>
      </c>
      <c r="C48" s="21" t="s">
        <v>33</v>
      </c>
      <c r="D48" s="13" t="s">
        <v>34</v>
      </c>
      <c r="E48" s="14">
        <v>18</v>
      </c>
      <c r="F48" s="22"/>
      <c r="G48" s="20"/>
    </row>
    <row r="49" spans="1:7" ht="14.25" customHeight="1" x14ac:dyDescent="0.3">
      <c r="A49" s="9"/>
      <c r="B49" s="86"/>
      <c r="C49" s="21"/>
      <c r="D49" s="13"/>
      <c r="E49" s="14"/>
      <c r="F49" s="22"/>
      <c r="G49" s="12"/>
    </row>
    <row r="50" spans="1:7" x14ac:dyDescent="0.3">
      <c r="A50" s="9">
        <v>1.17</v>
      </c>
      <c r="B50" s="86" t="s">
        <v>35</v>
      </c>
      <c r="C50" s="21" t="s">
        <v>36</v>
      </c>
      <c r="D50" s="13" t="s">
        <v>34</v>
      </c>
      <c r="E50" s="14">
        <v>18</v>
      </c>
      <c r="F50" s="22"/>
      <c r="G50" s="20"/>
    </row>
    <row r="51" spans="1:7" ht="14.25" customHeight="1" x14ac:dyDescent="0.3">
      <c r="A51" s="9"/>
      <c r="B51" s="86"/>
      <c r="C51" s="21"/>
      <c r="D51" s="13"/>
      <c r="E51" s="14"/>
      <c r="F51" s="22"/>
      <c r="G51" s="23"/>
    </row>
    <row r="52" spans="1:7" ht="14.5" customHeight="1" x14ac:dyDescent="0.3">
      <c r="A52" s="9">
        <v>1.18</v>
      </c>
      <c r="B52" s="86" t="s">
        <v>37</v>
      </c>
      <c r="C52" s="21" t="s">
        <v>38</v>
      </c>
      <c r="D52" s="13" t="s">
        <v>34</v>
      </c>
      <c r="E52" s="14">
        <v>18</v>
      </c>
      <c r="F52" s="22"/>
      <c r="G52" s="20"/>
    </row>
    <row r="53" spans="1:7" ht="12" customHeight="1" x14ac:dyDescent="0.3">
      <c r="A53" s="9"/>
      <c r="B53" s="86"/>
      <c r="C53" s="21"/>
      <c r="D53" s="13"/>
      <c r="E53" s="14"/>
      <c r="F53" s="22"/>
      <c r="G53" s="23"/>
    </row>
    <row r="54" spans="1:7" ht="12" customHeight="1" x14ac:dyDescent="0.3">
      <c r="A54" s="9">
        <v>1.19</v>
      </c>
      <c r="B54" s="86" t="s">
        <v>39</v>
      </c>
      <c r="C54" s="21" t="s">
        <v>40</v>
      </c>
      <c r="D54" s="13" t="s">
        <v>34</v>
      </c>
      <c r="E54" s="14">
        <v>18</v>
      </c>
      <c r="F54" s="22"/>
      <c r="G54" s="20"/>
    </row>
    <row r="55" spans="1:7" ht="12" customHeight="1" x14ac:dyDescent="0.3">
      <c r="A55" s="9"/>
      <c r="B55" s="86"/>
      <c r="C55" s="21"/>
      <c r="D55" s="13"/>
      <c r="E55" s="14"/>
      <c r="F55" s="22"/>
      <c r="G55" s="23"/>
    </row>
    <row r="56" spans="1:7" ht="12" customHeight="1" x14ac:dyDescent="0.3">
      <c r="A56" s="34">
        <v>1.2</v>
      </c>
      <c r="B56" s="86" t="s">
        <v>41</v>
      </c>
      <c r="C56" s="21" t="s">
        <v>42</v>
      </c>
      <c r="D56" s="13" t="s">
        <v>34</v>
      </c>
      <c r="E56" s="14">
        <v>18</v>
      </c>
      <c r="F56" s="22"/>
      <c r="G56" s="20"/>
    </row>
    <row r="57" spans="1:7" ht="12" customHeight="1" x14ac:dyDescent="0.3">
      <c r="A57" s="9"/>
      <c r="B57" s="86"/>
      <c r="C57" s="21"/>
      <c r="D57" s="13"/>
      <c r="E57" s="14"/>
      <c r="F57" s="22"/>
      <c r="G57" s="24"/>
    </row>
    <row r="58" spans="1:7" ht="12" customHeight="1" x14ac:dyDescent="0.3">
      <c r="A58" s="9">
        <v>1.21</v>
      </c>
      <c r="B58" s="86" t="s">
        <v>43</v>
      </c>
      <c r="C58" s="21" t="s">
        <v>44</v>
      </c>
      <c r="D58" s="13" t="s">
        <v>34</v>
      </c>
      <c r="E58" s="14">
        <v>18</v>
      </c>
      <c r="F58" s="163"/>
      <c r="G58" s="25"/>
    </row>
    <row r="59" spans="1:7" ht="12" customHeight="1" x14ac:dyDescent="0.3">
      <c r="A59" s="9"/>
      <c r="B59" s="86"/>
      <c r="C59" s="21"/>
      <c r="D59" s="13"/>
      <c r="E59" s="14"/>
      <c r="F59" s="22"/>
      <c r="G59" s="23"/>
    </row>
    <row r="60" spans="1:7" ht="12" customHeight="1" x14ac:dyDescent="0.3">
      <c r="A60" s="9">
        <v>1.22</v>
      </c>
      <c r="B60" s="86" t="s">
        <v>43</v>
      </c>
      <c r="C60" s="21" t="s">
        <v>45</v>
      </c>
      <c r="D60" s="13" t="s">
        <v>34</v>
      </c>
      <c r="E60" s="14">
        <v>18</v>
      </c>
      <c r="F60" s="22"/>
      <c r="G60" s="20"/>
    </row>
    <row r="61" spans="1:7" ht="12" customHeight="1" x14ac:dyDescent="0.3">
      <c r="A61" s="9"/>
      <c r="B61" s="86"/>
      <c r="C61" s="21"/>
      <c r="D61" s="26"/>
      <c r="E61" s="27"/>
      <c r="F61" s="22"/>
      <c r="G61" s="28"/>
    </row>
    <row r="62" spans="1:7" ht="11.5" customHeight="1" x14ac:dyDescent="0.3">
      <c r="A62" s="9">
        <v>1.23</v>
      </c>
      <c r="B62" s="86"/>
      <c r="C62" s="21" t="s">
        <v>48</v>
      </c>
      <c r="D62" s="13" t="s">
        <v>34</v>
      </c>
      <c r="E62" s="14">
        <v>18</v>
      </c>
      <c r="F62" s="22"/>
      <c r="G62" s="20"/>
    </row>
    <row r="63" spans="1:7" ht="12" customHeight="1" thickBot="1" x14ac:dyDescent="0.35">
      <c r="A63" s="118"/>
      <c r="B63" s="119"/>
      <c r="C63" s="120"/>
      <c r="D63" s="121"/>
      <c r="E63" s="122"/>
      <c r="F63" s="164"/>
      <c r="G63" s="123"/>
    </row>
    <row r="64" spans="1:7" ht="12" customHeight="1" x14ac:dyDescent="0.3">
      <c r="A64" s="124">
        <v>1.24</v>
      </c>
      <c r="B64" s="125"/>
      <c r="C64" s="126" t="s">
        <v>50</v>
      </c>
      <c r="D64" s="127" t="s">
        <v>34</v>
      </c>
      <c r="E64" s="128">
        <v>18</v>
      </c>
      <c r="F64" s="165"/>
      <c r="G64" s="129"/>
    </row>
    <row r="65" spans="1:7" ht="12" customHeight="1" x14ac:dyDescent="0.3">
      <c r="A65" s="9"/>
      <c r="B65" s="86"/>
      <c r="C65" s="21"/>
      <c r="D65" s="26"/>
      <c r="E65" s="27"/>
      <c r="F65" s="22"/>
      <c r="G65" s="28"/>
    </row>
    <row r="66" spans="1:7" ht="23.15" customHeight="1" x14ac:dyDescent="0.3">
      <c r="A66" s="9">
        <v>1.25</v>
      </c>
      <c r="B66" s="86" t="s">
        <v>46</v>
      </c>
      <c r="C66" s="29" t="s">
        <v>47</v>
      </c>
      <c r="D66" s="26" t="s">
        <v>34</v>
      </c>
      <c r="E66" s="27">
        <v>18</v>
      </c>
      <c r="F66" s="22"/>
      <c r="G66" s="15"/>
    </row>
    <row r="67" spans="1:7" ht="12" customHeight="1" x14ac:dyDescent="0.3">
      <c r="A67" s="9"/>
      <c r="B67" s="86"/>
      <c r="C67" s="21"/>
      <c r="D67" s="13"/>
      <c r="E67" s="14"/>
      <c r="F67" s="22"/>
      <c r="G67" s="23"/>
    </row>
    <row r="68" spans="1:7" ht="12" customHeight="1" x14ac:dyDescent="0.3">
      <c r="A68" s="9">
        <v>1.26</v>
      </c>
      <c r="B68" s="30"/>
      <c r="C68" s="21" t="s">
        <v>49</v>
      </c>
      <c r="D68" s="13" t="s">
        <v>34</v>
      </c>
      <c r="E68" s="14">
        <v>18</v>
      </c>
      <c r="F68" s="22"/>
      <c r="G68" s="20"/>
    </row>
    <row r="69" spans="1:7" x14ac:dyDescent="0.3">
      <c r="A69" s="9"/>
      <c r="B69" s="30"/>
      <c r="C69" s="21"/>
      <c r="D69" s="13"/>
      <c r="E69" s="14"/>
      <c r="F69" s="166"/>
      <c r="G69" s="20"/>
    </row>
    <row r="70" spans="1:7" x14ac:dyDescent="0.3">
      <c r="A70" s="9">
        <v>1.27</v>
      </c>
      <c r="B70" s="30"/>
      <c r="C70" s="21" t="s">
        <v>203</v>
      </c>
      <c r="D70" s="13" t="s">
        <v>34</v>
      </c>
      <c r="E70" s="14">
        <v>18</v>
      </c>
      <c r="F70" s="22"/>
      <c r="G70" s="20"/>
    </row>
    <row r="71" spans="1:7" x14ac:dyDescent="0.3">
      <c r="A71" s="9"/>
      <c r="B71" s="30"/>
      <c r="C71" s="21"/>
      <c r="D71" s="13"/>
      <c r="E71" s="14"/>
      <c r="F71" s="166"/>
      <c r="G71" s="20"/>
    </row>
    <row r="72" spans="1:7" ht="15.75" customHeight="1" x14ac:dyDescent="0.3">
      <c r="A72" s="9">
        <v>1.28</v>
      </c>
      <c r="B72" s="30"/>
      <c r="C72" s="21" t="s">
        <v>51</v>
      </c>
      <c r="D72" s="13" t="s">
        <v>34</v>
      </c>
      <c r="E72" s="14">
        <v>18</v>
      </c>
      <c r="F72" s="22"/>
      <c r="G72" s="20"/>
    </row>
    <row r="73" spans="1:7" ht="14.5" thickBot="1" x14ac:dyDescent="0.35">
      <c r="A73" s="9"/>
      <c r="B73" s="10"/>
      <c r="C73" s="11"/>
      <c r="D73" s="13"/>
      <c r="E73" s="27"/>
      <c r="F73" s="7"/>
      <c r="G73" s="12"/>
    </row>
    <row r="74" spans="1:7" ht="15.65" customHeight="1" thickBot="1" x14ac:dyDescent="0.35">
      <c r="A74" s="223" t="s">
        <v>140</v>
      </c>
      <c r="B74" s="224"/>
      <c r="C74" s="224"/>
      <c r="D74" s="225"/>
      <c r="E74" s="94"/>
      <c r="F74" s="61"/>
      <c r="G74" s="62">
        <f>SUM(G6:G73)</f>
        <v>0</v>
      </c>
    </row>
    <row r="75" spans="1:7" ht="14.15" customHeight="1" thickBot="1" x14ac:dyDescent="0.35">
      <c r="A75" s="43"/>
      <c r="B75" s="31"/>
      <c r="C75" s="31"/>
      <c r="D75" s="45"/>
      <c r="E75" s="95"/>
      <c r="F75" s="32"/>
      <c r="G75" s="33"/>
    </row>
    <row r="76" spans="1:7" x14ac:dyDescent="0.3">
      <c r="A76" s="201" t="s">
        <v>1</v>
      </c>
      <c r="B76" s="203" t="s">
        <v>2</v>
      </c>
      <c r="C76" s="205" t="s">
        <v>3</v>
      </c>
      <c r="D76" s="207" t="s">
        <v>4</v>
      </c>
      <c r="E76" s="226" t="s">
        <v>5</v>
      </c>
      <c r="F76" s="217" t="s">
        <v>6</v>
      </c>
      <c r="G76" s="219" t="s">
        <v>7</v>
      </c>
    </row>
    <row r="77" spans="1:7" ht="14.5" thickBot="1" x14ac:dyDescent="0.35">
      <c r="A77" s="202"/>
      <c r="B77" s="204"/>
      <c r="C77" s="206"/>
      <c r="D77" s="208"/>
      <c r="E77" s="230"/>
      <c r="F77" s="218"/>
      <c r="G77" s="220"/>
    </row>
    <row r="78" spans="1:7" x14ac:dyDescent="0.3">
      <c r="A78" s="4">
        <v>2</v>
      </c>
      <c r="B78" s="10"/>
      <c r="C78" s="6" t="s">
        <v>63</v>
      </c>
      <c r="D78" s="13"/>
      <c r="E78" s="27"/>
      <c r="F78" s="7"/>
      <c r="G78" s="12"/>
    </row>
    <row r="79" spans="1:7" x14ac:dyDescent="0.3">
      <c r="A79" s="9"/>
      <c r="B79" s="10"/>
      <c r="C79" s="11"/>
      <c r="D79" s="13"/>
      <c r="E79" s="27"/>
      <c r="F79" s="7"/>
      <c r="G79" s="20"/>
    </row>
    <row r="80" spans="1:7" x14ac:dyDescent="0.3">
      <c r="A80" s="39">
        <v>2.1</v>
      </c>
      <c r="B80" s="41"/>
      <c r="C80" s="40" t="s">
        <v>92</v>
      </c>
      <c r="D80" s="193"/>
      <c r="E80" s="193"/>
      <c r="F80" s="193"/>
      <c r="G80" s="194"/>
    </row>
    <row r="81" spans="1:7" x14ac:dyDescent="0.3">
      <c r="A81" s="9"/>
      <c r="B81" s="10"/>
      <c r="C81" s="11"/>
      <c r="D81" s="13"/>
      <c r="E81" s="27"/>
      <c r="F81" s="7"/>
      <c r="G81" s="12"/>
    </row>
    <row r="82" spans="1:7" ht="39" customHeight="1" x14ac:dyDescent="0.3">
      <c r="A82" s="9" t="s">
        <v>54</v>
      </c>
      <c r="B82" s="10"/>
      <c r="C82" s="11" t="s">
        <v>204</v>
      </c>
      <c r="D82" s="13" t="s">
        <v>11</v>
      </c>
      <c r="E82" s="14">
        <v>1</v>
      </c>
      <c r="F82" s="7"/>
      <c r="G82" s="25"/>
    </row>
    <row r="83" spans="1:7" x14ac:dyDescent="0.3">
      <c r="A83" s="9"/>
      <c r="B83" s="10"/>
      <c r="C83" s="11"/>
      <c r="D83" s="13"/>
      <c r="E83" s="27"/>
      <c r="F83" s="7"/>
      <c r="G83" s="12"/>
    </row>
    <row r="84" spans="1:7" x14ac:dyDescent="0.3">
      <c r="A84" s="9" t="s">
        <v>56</v>
      </c>
      <c r="B84" s="10"/>
      <c r="C84" s="11" t="s">
        <v>64</v>
      </c>
      <c r="D84" s="13" t="s">
        <v>11</v>
      </c>
      <c r="E84" s="27">
        <v>1</v>
      </c>
      <c r="F84" s="7"/>
      <c r="G84" s="25"/>
    </row>
    <row r="85" spans="1:7" x14ac:dyDescent="0.3">
      <c r="A85" s="9"/>
      <c r="B85" s="10"/>
      <c r="C85" s="11"/>
      <c r="D85" s="13"/>
      <c r="E85" s="27"/>
      <c r="F85" s="7"/>
      <c r="G85" s="12"/>
    </row>
    <row r="86" spans="1:7" x14ac:dyDescent="0.3">
      <c r="A86" s="39">
        <v>2.2000000000000002</v>
      </c>
      <c r="B86" s="41"/>
      <c r="C86" s="40" t="s">
        <v>179</v>
      </c>
      <c r="D86" s="193"/>
      <c r="E86" s="193"/>
      <c r="F86" s="193"/>
      <c r="G86" s="194"/>
    </row>
    <row r="87" spans="1:7" x14ac:dyDescent="0.3">
      <c r="A87" s="43"/>
      <c r="B87" s="10"/>
      <c r="C87" s="78"/>
      <c r="D87" s="13"/>
      <c r="E87" s="27"/>
      <c r="G87" s="12"/>
    </row>
    <row r="88" spans="1:7" ht="28.5" customHeight="1" x14ac:dyDescent="0.3">
      <c r="A88" s="43" t="s">
        <v>186</v>
      </c>
      <c r="B88" s="10"/>
      <c r="C88" s="78" t="s">
        <v>180</v>
      </c>
      <c r="D88" s="13" t="s">
        <v>171</v>
      </c>
      <c r="E88" s="27">
        <v>1</v>
      </c>
      <c r="G88" s="12"/>
    </row>
    <row r="89" spans="1:7" ht="14.5" customHeight="1" thickBot="1" x14ac:dyDescent="0.35">
      <c r="A89" s="43"/>
      <c r="B89" s="10"/>
      <c r="C89" s="78"/>
      <c r="D89" s="13"/>
      <c r="E89" s="27"/>
      <c r="G89" s="12"/>
    </row>
    <row r="90" spans="1:7" ht="14.5" thickBot="1" x14ac:dyDescent="0.35">
      <c r="A90" s="223" t="s">
        <v>141</v>
      </c>
      <c r="B90" s="224"/>
      <c r="C90" s="224"/>
      <c r="D90" s="225"/>
      <c r="E90" s="94"/>
      <c r="F90" s="61"/>
      <c r="G90" s="62">
        <f>SUM(G80:G88)</f>
        <v>0</v>
      </c>
    </row>
    <row r="91" spans="1:7" ht="14.5" thickBot="1" x14ac:dyDescent="0.35">
      <c r="A91" s="235"/>
      <c r="B91" s="236"/>
      <c r="C91" s="236"/>
      <c r="D91" s="237"/>
      <c r="E91" s="96"/>
      <c r="F91" s="167"/>
      <c r="G91" s="68"/>
    </row>
    <row r="92" spans="1:7" ht="14.5" thickBot="1" x14ac:dyDescent="0.35">
      <c r="A92" s="223" t="s">
        <v>139</v>
      </c>
      <c r="B92" s="224"/>
      <c r="C92" s="224"/>
      <c r="D92" s="225"/>
      <c r="E92" s="94"/>
      <c r="F92" s="61"/>
      <c r="G92" s="62">
        <f>SUM(G74,G90)</f>
        <v>0</v>
      </c>
    </row>
    <row r="93" spans="1:7" ht="14.5" thickBot="1" x14ac:dyDescent="0.35">
      <c r="A93" s="43"/>
      <c r="B93" s="31"/>
      <c r="C93" s="31"/>
      <c r="D93" s="45"/>
      <c r="E93" s="95"/>
      <c r="F93" s="32"/>
      <c r="G93" s="33"/>
    </row>
    <row r="94" spans="1:7" x14ac:dyDescent="0.3">
      <c r="A94" s="201" t="s">
        <v>1</v>
      </c>
      <c r="B94" s="203" t="s">
        <v>2</v>
      </c>
      <c r="C94" s="205" t="s">
        <v>3</v>
      </c>
      <c r="D94" s="207" t="s">
        <v>4</v>
      </c>
      <c r="E94" s="226" t="s">
        <v>5</v>
      </c>
      <c r="F94" s="217" t="s">
        <v>6</v>
      </c>
      <c r="G94" s="219" t="s">
        <v>7</v>
      </c>
    </row>
    <row r="95" spans="1:7" ht="14.5" thickBot="1" x14ac:dyDescent="0.35">
      <c r="A95" s="202"/>
      <c r="B95" s="204"/>
      <c r="C95" s="206"/>
      <c r="D95" s="208"/>
      <c r="E95" s="230"/>
      <c r="F95" s="218"/>
      <c r="G95" s="220"/>
    </row>
    <row r="96" spans="1:7" x14ac:dyDescent="0.3">
      <c r="A96" s="4">
        <v>3</v>
      </c>
      <c r="B96" s="10"/>
      <c r="C96" s="6" t="s">
        <v>52</v>
      </c>
      <c r="D96" s="13"/>
      <c r="E96" s="27"/>
      <c r="F96" s="7"/>
      <c r="G96" s="12"/>
    </row>
    <row r="97" spans="1:7" x14ac:dyDescent="0.3">
      <c r="A97" s="9"/>
      <c r="B97" s="10"/>
      <c r="C97" s="11"/>
      <c r="D97" s="13"/>
      <c r="E97" s="27"/>
      <c r="F97" s="7"/>
      <c r="G97" s="20"/>
    </row>
    <row r="98" spans="1:7" x14ac:dyDescent="0.3">
      <c r="A98" s="39">
        <v>3.1</v>
      </c>
      <c r="B98" s="41"/>
      <c r="C98" s="40" t="s">
        <v>53</v>
      </c>
      <c r="D98" s="193"/>
      <c r="E98" s="193"/>
      <c r="F98" s="193"/>
      <c r="G98" s="194"/>
    </row>
    <row r="99" spans="1:7" x14ac:dyDescent="0.3">
      <c r="A99" s="9"/>
      <c r="B99" s="5"/>
      <c r="C99" s="59" t="s">
        <v>142</v>
      </c>
      <c r="D99" s="13"/>
      <c r="E99" s="27"/>
      <c r="F99" s="7"/>
      <c r="G99" s="12"/>
    </row>
    <row r="100" spans="1:7" ht="23" x14ac:dyDescent="0.3">
      <c r="A100" s="9" t="s">
        <v>65</v>
      </c>
      <c r="B100" s="5"/>
      <c r="C100" s="101" t="s">
        <v>170</v>
      </c>
      <c r="D100" s="13" t="s">
        <v>171</v>
      </c>
      <c r="E100" s="27">
        <v>1</v>
      </c>
      <c r="F100" s="7"/>
      <c r="G100" s="12"/>
    </row>
    <row r="101" spans="1:7" x14ac:dyDescent="0.3">
      <c r="A101" s="9"/>
      <c r="B101" s="5"/>
      <c r="C101" s="88"/>
      <c r="D101" s="13"/>
      <c r="E101" s="27"/>
      <c r="F101" s="7"/>
      <c r="G101" s="12"/>
    </row>
    <row r="102" spans="1:7" x14ac:dyDescent="0.3">
      <c r="A102" s="9" t="s">
        <v>66</v>
      </c>
      <c r="B102" s="5"/>
      <c r="C102" s="87" t="s">
        <v>178</v>
      </c>
      <c r="D102" s="13" t="s">
        <v>60</v>
      </c>
      <c r="E102" s="27">
        <v>92</v>
      </c>
      <c r="F102" s="7"/>
      <c r="G102" s="12"/>
    </row>
    <row r="103" spans="1:7" x14ac:dyDescent="0.3">
      <c r="A103" s="9"/>
      <c r="B103" s="5"/>
      <c r="C103" s="88"/>
      <c r="D103" s="13"/>
      <c r="E103" s="27"/>
      <c r="F103" s="7"/>
      <c r="G103" s="12"/>
    </row>
    <row r="104" spans="1:7" ht="15.75" customHeight="1" x14ac:dyDescent="0.3">
      <c r="A104" s="9" t="s">
        <v>67</v>
      </c>
      <c r="B104" s="10"/>
      <c r="C104" s="87" t="s">
        <v>161</v>
      </c>
      <c r="D104" s="13" t="s">
        <v>59</v>
      </c>
      <c r="E104" s="27">
        <v>4640</v>
      </c>
      <c r="F104" s="7"/>
      <c r="G104" s="25"/>
    </row>
    <row r="105" spans="1:7" ht="24" customHeight="1" x14ac:dyDescent="0.3">
      <c r="A105" s="9"/>
      <c r="B105" s="10"/>
      <c r="C105" s="87"/>
      <c r="D105" s="13"/>
      <c r="E105" s="27"/>
      <c r="F105" s="7"/>
      <c r="G105" s="25"/>
    </row>
    <row r="106" spans="1:7" ht="14.25" customHeight="1" x14ac:dyDescent="0.3">
      <c r="A106" s="9" t="s">
        <v>68</v>
      </c>
      <c r="B106" s="10"/>
      <c r="C106" s="87" t="s">
        <v>162</v>
      </c>
      <c r="D106" s="13" t="s">
        <v>58</v>
      </c>
      <c r="E106" s="27">
        <f>0.3*E104</f>
        <v>1392</v>
      </c>
      <c r="F106" s="7"/>
      <c r="G106" s="25"/>
    </row>
    <row r="107" spans="1:7" x14ac:dyDescent="0.3">
      <c r="A107" s="9"/>
      <c r="B107" s="10"/>
      <c r="C107" s="87"/>
      <c r="D107" s="13"/>
      <c r="E107" s="27"/>
      <c r="F107" s="7"/>
      <c r="G107" s="12"/>
    </row>
    <row r="108" spans="1:7" ht="23" x14ac:dyDescent="0.3">
      <c r="A108" s="9" t="s">
        <v>69</v>
      </c>
      <c r="B108" s="10"/>
      <c r="C108" s="87" t="s">
        <v>98</v>
      </c>
      <c r="D108" s="13" t="s">
        <v>91</v>
      </c>
      <c r="E108" s="27">
        <f>696*5</f>
        <v>3480</v>
      </c>
      <c r="F108" s="7"/>
      <c r="G108" s="25"/>
    </row>
    <row r="109" spans="1:7" x14ac:dyDescent="0.3">
      <c r="A109" s="9"/>
      <c r="B109" s="10"/>
      <c r="C109" s="87"/>
      <c r="D109" s="13"/>
      <c r="E109" s="27"/>
      <c r="F109" s="7"/>
      <c r="G109" s="12"/>
    </row>
    <row r="110" spans="1:7" ht="34.5" x14ac:dyDescent="0.3">
      <c r="A110" s="9" t="s">
        <v>157</v>
      </c>
      <c r="B110" s="10"/>
      <c r="C110" s="87" t="s">
        <v>100</v>
      </c>
      <c r="D110" s="13" t="s">
        <v>58</v>
      </c>
      <c r="E110" s="27">
        <f>0.15*4640</f>
        <v>696</v>
      </c>
      <c r="F110" s="7"/>
      <c r="G110" s="25"/>
    </row>
    <row r="111" spans="1:7" x14ac:dyDescent="0.3">
      <c r="A111" s="9"/>
      <c r="B111" s="10"/>
      <c r="C111" s="87"/>
      <c r="D111" s="13"/>
      <c r="E111" s="27"/>
      <c r="F111" s="7"/>
      <c r="G111" s="25"/>
    </row>
    <row r="112" spans="1:7" x14ac:dyDescent="0.3">
      <c r="A112" s="9" t="s">
        <v>70</v>
      </c>
      <c r="B112" s="10"/>
      <c r="C112" s="87" t="s">
        <v>151</v>
      </c>
      <c r="D112" s="13" t="s">
        <v>111</v>
      </c>
      <c r="E112" s="27">
        <v>696</v>
      </c>
      <c r="F112" s="7"/>
      <c r="G112" s="25"/>
    </row>
    <row r="113" spans="1:7" ht="25.5" customHeight="1" x14ac:dyDescent="0.3">
      <c r="A113" s="9"/>
      <c r="B113" s="10"/>
      <c r="C113" s="87"/>
      <c r="D113" s="13"/>
      <c r="E113" s="27"/>
      <c r="F113" s="7"/>
      <c r="G113" s="12"/>
    </row>
    <row r="114" spans="1:7" x14ac:dyDescent="0.3">
      <c r="A114" s="9" t="s">
        <v>71</v>
      </c>
      <c r="B114" s="10"/>
      <c r="C114" s="87" t="s">
        <v>96</v>
      </c>
      <c r="D114" s="13" t="s">
        <v>59</v>
      </c>
      <c r="E114" s="27">
        <v>4640</v>
      </c>
      <c r="F114" s="7"/>
      <c r="G114" s="25"/>
    </row>
    <row r="115" spans="1:7" ht="17.25" customHeight="1" x14ac:dyDescent="0.3">
      <c r="A115" s="9"/>
      <c r="B115" s="10"/>
      <c r="C115" s="87"/>
      <c r="D115" s="13"/>
      <c r="E115" s="27"/>
      <c r="F115" s="7"/>
      <c r="G115" s="12"/>
    </row>
    <row r="116" spans="1:7" x14ac:dyDescent="0.3">
      <c r="A116" s="9" t="s">
        <v>72</v>
      </c>
      <c r="B116" s="10"/>
      <c r="C116" s="87" t="s">
        <v>57</v>
      </c>
      <c r="D116" s="13" t="s">
        <v>59</v>
      </c>
      <c r="E116" s="27">
        <v>4640</v>
      </c>
      <c r="F116" s="7"/>
      <c r="G116" s="25"/>
    </row>
    <row r="117" spans="1:7" x14ac:dyDescent="0.3">
      <c r="A117" s="9"/>
      <c r="B117" s="10"/>
      <c r="C117" s="87"/>
      <c r="D117" s="13"/>
      <c r="E117" s="27"/>
      <c r="F117" s="7"/>
      <c r="G117" s="25"/>
    </row>
    <row r="118" spans="1:7" ht="14.5" thickBot="1" x14ac:dyDescent="0.35">
      <c r="A118" s="118" t="s">
        <v>73</v>
      </c>
      <c r="B118" s="130"/>
      <c r="C118" s="131" t="s">
        <v>168</v>
      </c>
      <c r="D118" s="121" t="s">
        <v>60</v>
      </c>
      <c r="E118" s="132">
        <v>300</v>
      </c>
      <c r="F118" s="168"/>
      <c r="G118" s="133"/>
    </row>
    <row r="119" spans="1:7" x14ac:dyDescent="0.3">
      <c r="A119" s="159"/>
      <c r="B119" s="134"/>
      <c r="C119" s="160"/>
      <c r="D119" s="127"/>
      <c r="E119" s="135"/>
      <c r="F119" s="169"/>
      <c r="G119" s="136"/>
    </row>
    <row r="120" spans="1:7" x14ac:dyDescent="0.3">
      <c r="A120" s="103"/>
      <c r="B120" s="10"/>
      <c r="C120" s="59" t="s">
        <v>55</v>
      </c>
      <c r="D120" s="13"/>
      <c r="E120" s="27"/>
      <c r="F120" s="7"/>
      <c r="G120" s="25"/>
    </row>
    <row r="121" spans="1:7" x14ac:dyDescent="0.3">
      <c r="A121" s="103" t="s">
        <v>116</v>
      </c>
      <c r="B121" s="10"/>
      <c r="C121" s="87" t="s">
        <v>169</v>
      </c>
      <c r="D121" s="13" t="s">
        <v>60</v>
      </c>
      <c r="E121" s="27">
        <v>70</v>
      </c>
      <c r="F121" s="7"/>
      <c r="G121" s="25"/>
    </row>
    <row r="122" spans="1:7" x14ac:dyDescent="0.3">
      <c r="A122" s="103"/>
      <c r="B122" s="10"/>
      <c r="C122" s="87"/>
      <c r="D122" s="13"/>
      <c r="E122" s="27"/>
      <c r="F122" s="7"/>
      <c r="G122" s="25"/>
    </row>
    <row r="123" spans="1:7" x14ac:dyDescent="0.3">
      <c r="A123" s="103"/>
      <c r="B123" s="10"/>
      <c r="C123" s="59" t="s">
        <v>94</v>
      </c>
      <c r="D123" s="13"/>
      <c r="E123" s="27"/>
      <c r="F123" s="7"/>
      <c r="G123" s="25"/>
    </row>
    <row r="124" spans="1:7" x14ac:dyDescent="0.3">
      <c r="A124" s="9" t="s">
        <v>117</v>
      </c>
      <c r="B124" s="10"/>
      <c r="C124" s="87" t="s">
        <v>95</v>
      </c>
      <c r="D124" s="13" t="s">
        <v>59</v>
      </c>
      <c r="E124" s="27">
        <f>25*0.42</f>
        <v>10.5</v>
      </c>
      <c r="F124" s="7"/>
      <c r="G124" s="25"/>
    </row>
    <row r="125" spans="1:7" ht="14.25" customHeight="1" x14ac:dyDescent="0.3">
      <c r="A125" s="9"/>
      <c r="B125" s="10"/>
      <c r="C125" s="72"/>
      <c r="D125" s="13"/>
      <c r="E125" s="27"/>
      <c r="F125" s="7"/>
      <c r="G125" s="25"/>
    </row>
    <row r="126" spans="1:7" x14ac:dyDescent="0.3">
      <c r="A126" s="104"/>
      <c r="B126" s="80"/>
      <c r="C126" s="81" t="s">
        <v>115</v>
      </c>
      <c r="D126" s="79"/>
      <c r="E126" s="82"/>
      <c r="F126" s="170"/>
      <c r="G126" s="105">
        <f>SUM(G100:G124)</f>
        <v>0</v>
      </c>
    </row>
    <row r="127" spans="1:7" x14ac:dyDescent="0.3">
      <c r="A127" s="9"/>
      <c r="B127" s="10"/>
      <c r="C127" s="11"/>
      <c r="D127" s="13"/>
      <c r="E127" s="27"/>
      <c r="F127" s="7"/>
      <c r="G127" s="12"/>
    </row>
    <row r="128" spans="1:7" x14ac:dyDescent="0.3">
      <c r="A128" s="39">
        <v>3.2</v>
      </c>
      <c r="B128" s="41"/>
      <c r="C128" s="40" t="s">
        <v>118</v>
      </c>
      <c r="D128" s="41"/>
      <c r="E128" s="90"/>
      <c r="F128" s="41"/>
      <c r="G128" s="42"/>
    </row>
    <row r="129" spans="1:7" x14ac:dyDescent="0.3">
      <c r="A129" s="9"/>
      <c r="B129" s="10"/>
      <c r="C129" s="59" t="s">
        <v>142</v>
      </c>
      <c r="D129" s="13"/>
      <c r="E129" s="27"/>
      <c r="F129" s="7"/>
      <c r="G129" s="12"/>
    </row>
    <row r="130" spans="1:7" x14ac:dyDescent="0.3">
      <c r="A130" s="9" t="s">
        <v>74</v>
      </c>
      <c r="B130" s="10"/>
      <c r="C130" s="87" t="s">
        <v>177</v>
      </c>
      <c r="D130" s="13" t="s">
        <v>171</v>
      </c>
      <c r="E130" s="27">
        <v>1</v>
      </c>
      <c r="F130" s="7"/>
      <c r="G130" s="12"/>
    </row>
    <row r="131" spans="1:7" x14ac:dyDescent="0.3">
      <c r="A131" s="9"/>
      <c r="B131" s="10"/>
      <c r="C131" s="59"/>
      <c r="D131" s="13"/>
      <c r="E131" s="27"/>
      <c r="F131" s="7"/>
      <c r="G131" s="12"/>
    </row>
    <row r="132" spans="1:7" x14ac:dyDescent="0.3">
      <c r="A132" s="9" t="s">
        <v>75</v>
      </c>
      <c r="B132" s="10"/>
      <c r="C132" s="87" t="s">
        <v>99</v>
      </c>
      <c r="D132" s="13" t="s">
        <v>59</v>
      </c>
      <c r="E132" s="27">
        <v>10800</v>
      </c>
      <c r="F132" s="7"/>
      <c r="G132" s="25"/>
    </row>
    <row r="133" spans="1:7" x14ac:dyDescent="0.3">
      <c r="A133" s="9"/>
      <c r="B133" s="10"/>
      <c r="C133" s="87"/>
      <c r="D133" s="13"/>
      <c r="E133" s="27"/>
      <c r="F133" s="7"/>
      <c r="G133" s="12"/>
    </row>
    <row r="134" spans="1:7" x14ac:dyDescent="0.3">
      <c r="A134" s="9" t="s">
        <v>76</v>
      </c>
      <c r="B134" s="10"/>
      <c r="C134" s="87" t="s">
        <v>153</v>
      </c>
      <c r="D134" s="13" t="s">
        <v>58</v>
      </c>
      <c r="E134" s="27">
        <f>10800*0.3</f>
        <v>3240</v>
      </c>
      <c r="F134" s="7"/>
      <c r="G134" s="25"/>
    </row>
    <row r="135" spans="1:7" x14ac:dyDescent="0.3">
      <c r="A135" s="9"/>
      <c r="B135" s="10"/>
      <c r="C135" s="87"/>
      <c r="D135" s="13"/>
      <c r="E135" s="27"/>
      <c r="F135" s="7"/>
      <c r="G135" s="12"/>
    </row>
    <row r="136" spans="1:7" ht="23" x14ac:dyDescent="0.3">
      <c r="A136" s="9" t="s">
        <v>77</v>
      </c>
      <c r="B136" s="10"/>
      <c r="C136" s="87" t="s">
        <v>98</v>
      </c>
      <c r="D136" s="13" t="s">
        <v>91</v>
      </c>
      <c r="E136" s="27">
        <f>E134*5</f>
        <v>16200</v>
      </c>
      <c r="F136" s="7"/>
      <c r="G136" s="25"/>
    </row>
    <row r="137" spans="1:7" x14ac:dyDescent="0.3">
      <c r="A137" s="9"/>
      <c r="B137" s="10"/>
      <c r="C137" s="87"/>
      <c r="D137" s="13"/>
      <c r="E137" s="27"/>
      <c r="F137" s="7"/>
      <c r="G137" s="12"/>
    </row>
    <row r="138" spans="1:7" ht="34.5" x14ac:dyDescent="0.3">
      <c r="A138" s="9" t="s">
        <v>78</v>
      </c>
      <c r="B138" s="10"/>
      <c r="C138" s="87" t="s">
        <v>100</v>
      </c>
      <c r="D138" s="13" t="s">
        <v>58</v>
      </c>
      <c r="E138" s="27">
        <f>0.15*E132</f>
        <v>1620</v>
      </c>
      <c r="F138" s="7"/>
      <c r="G138" s="25"/>
    </row>
    <row r="139" spans="1:7" x14ac:dyDescent="0.3">
      <c r="A139" s="9"/>
      <c r="B139" s="10"/>
      <c r="C139" s="87"/>
      <c r="D139" s="13"/>
      <c r="E139" s="27"/>
      <c r="F139" s="7"/>
      <c r="G139" s="12"/>
    </row>
    <row r="140" spans="1:7" x14ac:dyDescent="0.3">
      <c r="A140" s="9" t="s">
        <v>79</v>
      </c>
      <c r="B140" s="10"/>
      <c r="C140" s="87" t="s">
        <v>151</v>
      </c>
      <c r="D140" s="13" t="s">
        <v>58</v>
      </c>
      <c r="E140" s="27">
        <v>1620</v>
      </c>
      <c r="F140" s="7"/>
      <c r="G140" s="25"/>
    </row>
    <row r="141" spans="1:7" ht="16.5" customHeight="1" x14ac:dyDescent="0.3">
      <c r="A141" s="9"/>
      <c r="B141" s="10"/>
      <c r="C141" s="87"/>
      <c r="D141" s="13"/>
      <c r="E141" s="27"/>
      <c r="F141" s="7"/>
      <c r="G141" s="12"/>
    </row>
    <row r="142" spans="1:7" x14ac:dyDescent="0.3">
      <c r="A142" s="9" t="s">
        <v>80</v>
      </c>
      <c r="B142" s="10"/>
      <c r="C142" s="87" t="s">
        <v>96</v>
      </c>
      <c r="D142" s="13" t="s">
        <v>111</v>
      </c>
      <c r="E142" s="27">
        <f>10800*0.02</f>
        <v>216</v>
      </c>
      <c r="F142" s="7"/>
      <c r="G142" s="25"/>
    </row>
    <row r="143" spans="1:7" x14ac:dyDescent="0.3">
      <c r="A143" s="103"/>
      <c r="B143" s="10"/>
      <c r="C143" s="87"/>
      <c r="D143" s="13"/>
      <c r="E143" s="27"/>
      <c r="F143" s="7"/>
      <c r="G143" s="12"/>
    </row>
    <row r="144" spans="1:7" x14ac:dyDescent="0.3">
      <c r="A144" s="103" t="s">
        <v>81</v>
      </c>
      <c r="B144" s="10"/>
      <c r="C144" s="87" t="s">
        <v>57</v>
      </c>
      <c r="D144" s="13" t="s">
        <v>59</v>
      </c>
      <c r="E144" s="27">
        <v>10800</v>
      </c>
      <c r="F144" s="7"/>
      <c r="G144" s="25"/>
    </row>
    <row r="145" spans="1:7" ht="13.5" customHeight="1" x14ac:dyDescent="0.3">
      <c r="A145" s="9"/>
      <c r="B145" s="10"/>
      <c r="C145" s="87"/>
      <c r="D145" s="13"/>
      <c r="E145" s="27"/>
      <c r="F145" s="7"/>
      <c r="G145" s="25"/>
    </row>
    <row r="146" spans="1:7" ht="18.649999999999999" customHeight="1" x14ac:dyDescent="0.3">
      <c r="A146" s="9" t="s">
        <v>82</v>
      </c>
      <c r="B146" s="10"/>
      <c r="C146" s="87" t="s">
        <v>168</v>
      </c>
      <c r="D146" s="13" t="s">
        <v>60</v>
      </c>
      <c r="E146" s="27">
        <f>100+99.3+130+97.5+19+19+17+17</f>
        <v>498.8</v>
      </c>
      <c r="F146" s="7"/>
      <c r="G146" s="25"/>
    </row>
    <row r="147" spans="1:7" x14ac:dyDescent="0.3">
      <c r="A147" s="9"/>
      <c r="B147" s="10"/>
      <c r="C147" s="87"/>
      <c r="D147" s="13"/>
      <c r="E147" s="27"/>
      <c r="F147" s="7"/>
      <c r="G147" s="25"/>
    </row>
    <row r="148" spans="1:7" ht="21" customHeight="1" x14ac:dyDescent="0.3">
      <c r="A148" s="9"/>
      <c r="B148" s="10"/>
      <c r="C148" s="59" t="s">
        <v>123</v>
      </c>
      <c r="D148" s="13"/>
      <c r="E148" s="27"/>
      <c r="F148" s="7"/>
      <c r="G148" s="25"/>
    </row>
    <row r="149" spans="1:7" ht="18.75" customHeight="1" x14ac:dyDescent="0.3">
      <c r="A149" s="9" t="s">
        <v>131</v>
      </c>
      <c r="B149" s="10"/>
      <c r="C149" s="87" t="s">
        <v>124</v>
      </c>
      <c r="D149" s="13" t="s">
        <v>58</v>
      </c>
      <c r="E149" s="27">
        <f>96*0.8*0.15</f>
        <v>11.520000000000001</v>
      </c>
      <c r="F149" s="7"/>
      <c r="G149" s="25"/>
    </row>
    <row r="150" spans="1:7" x14ac:dyDescent="0.3">
      <c r="A150" s="9" t="s">
        <v>132</v>
      </c>
      <c r="B150" s="10"/>
      <c r="C150" s="87" t="s">
        <v>125</v>
      </c>
      <c r="D150" s="13" t="s">
        <v>58</v>
      </c>
      <c r="E150" s="27">
        <f>96*0.8*0.15</f>
        <v>11.520000000000001</v>
      </c>
      <c r="F150" s="7"/>
      <c r="G150" s="25"/>
    </row>
    <row r="151" spans="1:7" x14ac:dyDescent="0.3">
      <c r="A151" s="9" t="s">
        <v>133</v>
      </c>
      <c r="B151" s="10"/>
      <c r="C151" s="87" t="s">
        <v>126</v>
      </c>
      <c r="D151" s="13" t="s">
        <v>59</v>
      </c>
      <c r="E151" s="27">
        <f>296.8*0.8</f>
        <v>237.44000000000003</v>
      </c>
      <c r="F151" s="7"/>
      <c r="G151" s="25"/>
    </row>
    <row r="152" spans="1:7" x14ac:dyDescent="0.3">
      <c r="A152" s="9" t="s">
        <v>134</v>
      </c>
      <c r="B152" s="10"/>
      <c r="C152" s="87" t="s">
        <v>128</v>
      </c>
      <c r="D152" s="13" t="s">
        <v>59</v>
      </c>
      <c r="E152" s="27">
        <f>96*0.8</f>
        <v>76.800000000000011</v>
      </c>
      <c r="F152" s="7"/>
      <c r="G152" s="25"/>
    </row>
    <row r="153" spans="1:7" x14ac:dyDescent="0.3">
      <c r="A153" s="9" t="s">
        <v>184</v>
      </c>
      <c r="B153" s="10"/>
      <c r="C153" s="87" t="s">
        <v>129</v>
      </c>
      <c r="D153" s="13" t="s">
        <v>58</v>
      </c>
      <c r="E153" s="97">
        <f>96*0.8*0.085</f>
        <v>6.5280000000000014</v>
      </c>
      <c r="F153" s="7"/>
      <c r="G153" s="25"/>
    </row>
    <row r="154" spans="1:7" x14ac:dyDescent="0.3">
      <c r="A154" s="9" t="s">
        <v>185</v>
      </c>
      <c r="B154" s="10"/>
      <c r="C154" s="87" t="s">
        <v>127</v>
      </c>
      <c r="D154" s="13" t="s">
        <v>110</v>
      </c>
      <c r="E154" s="97">
        <f>96*0.085</f>
        <v>8.16</v>
      </c>
      <c r="F154" s="7"/>
      <c r="G154" s="25"/>
    </row>
    <row r="155" spans="1:7" x14ac:dyDescent="0.3">
      <c r="A155" s="9"/>
      <c r="B155" s="10"/>
      <c r="C155" s="11"/>
      <c r="D155" s="13"/>
      <c r="E155" s="27"/>
      <c r="F155" s="7"/>
      <c r="G155" s="25"/>
    </row>
    <row r="156" spans="1:7" x14ac:dyDescent="0.3">
      <c r="A156" s="104"/>
      <c r="B156" s="80"/>
      <c r="C156" s="80" t="s">
        <v>113</v>
      </c>
      <c r="D156" s="79"/>
      <c r="E156" s="82"/>
      <c r="F156" s="170"/>
      <c r="G156" s="105">
        <f>SUM(G130:G154)</f>
        <v>0</v>
      </c>
    </row>
    <row r="157" spans="1:7" x14ac:dyDescent="0.3">
      <c r="A157" s="34"/>
      <c r="B157" s="5"/>
      <c r="C157" s="6"/>
      <c r="D157" s="13"/>
      <c r="E157" s="27"/>
      <c r="F157" s="7"/>
      <c r="G157" s="19"/>
    </row>
    <row r="158" spans="1:7" x14ac:dyDescent="0.3">
      <c r="A158" s="74">
        <v>3.3</v>
      </c>
      <c r="B158" s="75"/>
      <c r="C158" s="76" t="s">
        <v>61</v>
      </c>
      <c r="D158" s="75"/>
      <c r="E158" s="91"/>
      <c r="F158" s="75"/>
      <c r="G158" s="77"/>
    </row>
    <row r="159" spans="1:7" x14ac:dyDescent="0.3">
      <c r="A159" s="9"/>
      <c r="B159" s="10"/>
      <c r="C159" s="72"/>
      <c r="D159" s="13"/>
      <c r="E159" s="27"/>
      <c r="F159" s="7"/>
      <c r="G159" s="12"/>
    </row>
    <row r="160" spans="1:7" x14ac:dyDescent="0.3">
      <c r="A160" s="9" t="s">
        <v>83</v>
      </c>
      <c r="B160" s="10"/>
      <c r="C160" s="87" t="s">
        <v>172</v>
      </c>
      <c r="D160" s="13" t="s">
        <v>171</v>
      </c>
      <c r="E160" s="27">
        <v>1</v>
      </c>
      <c r="F160" s="7"/>
      <c r="G160" s="12"/>
    </row>
    <row r="161" spans="1:7" x14ac:dyDescent="0.3">
      <c r="A161" s="9"/>
      <c r="B161" s="10"/>
      <c r="C161" s="72"/>
      <c r="D161" s="13"/>
      <c r="E161" s="27"/>
      <c r="F161" s="7"/>
      <c r="G161" s="12"/>
    </row>
    <row r="162" spans="1:7" x14ac:dyDescent="0.3">
      <c r="A162" s="9" t="s">
        <v>84</v>
      </c>
      <c r="B162" s="10"/>
      <c r="C162" s="87" t="s">
        <v>197</v>
      </c>
      <c r="D162" s="13" t="s">
        <v>111</v>
      </c>
      <c r="E162" s="27">
        <f>3620*0.06</f>
        <v>217.2</v>
      </c>
      <c r="F162" s="7"/>
      <c r="G162" s="25"/>
    </row>
    <row r="163" spans="1:7" x14ac:dyDescent="0.3">
      <c r="A163" s="9"/>
      <c r="B163" s="10"/>
      <c r="C163" s="87"/>
      <c r="D163" s="13"/>
      <c r="E163" s="27"/>
      <c r="F163" s="7"/>
      <c r="G163" s="25"/>
    </row>
    <row r="164" spans="1:7" x14ac:dyDescent="0.3">
      <c r="A164" s="9" t="s">
        <v>85</v>
      </c>
      <c r="B164" s="10"/>
      <c r="C164" s="87" t="s">
        <v>202</v>
      </c>
      <c r="D164" s="13" t="s">
        <v>111</v>
      </c>
      <c r="E164" s="27">
        <f>262*0.2</f>
        <v>52.400000000000006</v>
      </c>
      <c r="F164" s="7"/>
      <c r="G164" s="25"/>
    </row>
    <row r="165" spans="1:7" x14ac:dyDescent="0.3">
      <c r="A165" s="9"/>
      <c r="B165" s="10"/>
      <c r="C165" s="72"/>
      <c r="D165" s="13"/>
      <c r="E165" s="27"/>
      <c r="F165" s="7"/>
      <c r="G165" s="25"/>
    </row>
    <row r="166" spans="1:7" x14ac:dyDescent="0.3">
      <c r="A166" s="9" t="s">
        <v>86</v>
      </c>
      <c r="B166" s="10"/>
      <c r="C166" s="87" t="s">
        <v>99</v>
      </c>
      <c r="D166" s="13" t="s">
        <v>59</v>
      </c>
      <c r="E166" s="27">
        <v>11589.81</v>
      </c>
      <c r="F166" s="7"/>
      <c r="G166" s="25"/>
    </row>
    <row r="167" spans="1:7" x14ac:dyDescent="0.3">
      <c r="A167" s="9"/>
      <c r="B167" s="10"/>
      <c r="C167" s="87"/>
      <c r="D167" s="13"/>
      <c r="E167" s="27"/>
      <c r="F167" s="7"/>
      <c r="G167" s="12"/>
    </row>
    <row r="168" spans="1:7" x14ac:dyDescent="0.3">
      <c r="A168" s="9" t="s">
        <v>87</v>
      </c>
      <c r="B168" s="10"/>
      <c r="C168" s="87" t="s">
        <v>152</v>
      </c>
      <c r="D168" s="13" t="s">
        <v>58</v>
      </c>
      <c r="E168" s="158">
        <f>E166*0.3</f>
        <v>3476.9429999999998</v>
      </c>
      <c r="F168" s="7"/>
      <c r="G168" s="25"/>
    </row>
    <row r="169" spans="1:7" x14ac:dyDescent="0.3">
      <c r="A169" s="9"/>
      <c r="B169" s="10"/>
      <c r="C169" s="87"/>
      <c r="D169" s="13"/>
      <c r="E169" s="27"/>
      <c r="F169" s="7"/>
      <c r="G169" s="12"/>
    </row>
    <row r="170" spans="1:7" ht="23" x14ac:dyDescent="0.3">
      <c r="A170" s="9" t="s">
        <v>88</v>
      </c>
      <c r="B170" s="10"/>
      <c r="C170" s="87" t="s">
        <v>98</v>
      </c>
      <c r="D170" s="13" t="s">
        <v>91</v>
      </c>
      <c r="E170" s="27">
        <f>E168*5</f>
        <v>17384.715</v>
      </c>
      <c r="F170" s="7"/>
      <c r="G170" s="25"/>
    </row>
    <row r="171" spans="1:7" x14ac:dyDescent="0.3">
      <c r="A171" s="9"/>
      <c r="B171" s="10"/>
      <c r="C171" s="87"/>
      <c r="D171" s="13"/>
      <c r="E171" s="27"/>
      <c r="F171" s="7"/>
      <c r="G171" s="12"/>
    </row>
    <row r="172" spans="1:7" ht="34.5" x14ac:dyDescent="0.3">
      <c r="A172" s="9" t="s">
        <v>89</v>
      </c>
      <c r="B172" s="10"/>
      <c r="C172" s="101" t="s">
        <v>100</v>
      </c>
      <c r="D172" s="13" t="s">
        <v>58</v>
      </c>
      <c r="E172" s="97">
        <f>0.15*E166</f>
        <v>1738.4714999999999</v>
      </c>
      <c r="F172" s="37"/>
      <c r="G172" s="25"/>
    </row>
    <row r="173" spans="1:7" x14ac:dyDescent="0.3">
      <c r="A173" s="9"/>
      <c r="B173" s="10"/>
      <c r="C173" s="87"/>
      <c r="D173" s="13"/>
      <c r="E173" s="161"/>
      <c r="F173" s="7"/>
      <c r="G173" s="12"/>
    </row>
    <row r="174" spans="1:7" x14ac:dyDescent="0.3">
      <c r="A174" s="9" t="s">
        <v>90</v>
      </c>
      <c r="B174" s="10"/>
      <c r="C174" s="87" t="s">
        <v>151</v>
      </c>
      <c r="D174" s="13" t="s">
        <v>58</v>
      </c>
      <c r="E174" s="97">
        <f>0.15*E166</f>
        <v>1738.4714999999999</v>
      </c>
      <c r="F174" s="7"/>
      <c r="G174" s="25"/>
    </row>
    <row r="175" spans="1:7" ht="14.5" thickBot="1" x14ac:dyDescent="0.35">
      <c r="A175" s="118"/>
      <c r="B175" s="130"/>
      <c r="C175" s="131"/>
      <c r="D175" s="121"/>
      <c r="E175" s="132"/>
      <c r="F175" s="168"/>
      <c r="G175" s="133"/>
    </row>
    <row r="176" spans="1:7" x14ac:dyDescent="0.3">
      <c r="A176" s="124" t="s">
        <v>163</v>
      </c>
      <c r="B176" s="134"/>
      <c r="C176" s="160" t="s">
        <v>96</v>
      </c>
      <c r="D176" s="127" t="s">
        <v>59</v>
      </c>
      <c r="E176" s="135">
        <f>E166*0.02</f>
        <v>231.7962</v>
      </c>
      <c r="F176" s="169"/>
      <c r="G176" s="136"/>
    </row>
    <row r="177" spans="1:8" ht="21.75" customHeight="1" x14ac:dyDescent="0.3">
      <c r="A177" s="9"/>
      <c r="B177" s="10"/>
      <c r="C177" s="87"/>
      <c r="D177" s="13"/>
      <c r="E177" s="27"/>
      <c r="F177" s="7"/>
      <c r="G177" s="12"/>
    </row>
    <row r="178" spans="1:8" ht="23" x14ac:dyDescent="0.3">
      <c r="A178" s="9" t="s">
        <v>143</v>
      </c>
      <c r="B178" s="10"/>
      <c r="C178" s="87" t="s">
        <v>93</v>
      </c>
      <c r="D178" s="13" t="s">
        <v>59</v>
      </c>
      <c r="E178" s="156">
        <v>11589.81</v>
      </c>
      <c r="F178" s="7"/>
      <c r="G178" s="25"/>
    </row>
    <row r="179" spans="1:8" x14ac:dyDescent="0.3">
      <c r="A179" s="103"/>
      <c r="B179" s="10"/>
      <c r="C179" s="87"/>
      <c r="D179" s="13"/>
      <c r="E179" s="27"/>
      <c r="F179" s="7"/>
      <c r="G179" s="12"/>
    </row>
    <row r="180" spans="1:8" x14ac:dyDescent="0.3">
      <c r="A180" s="103" t="s">
        <v>144</v>
      </c>
      <c r="B180" s="10"/>
      <c r="C180" s="87" t="s">
        <v>168</v>
      </c>
      <c r="D180" s="13" t="s">
        <v>60</v>
      </c>
      <c r="E180" s="27">
        <f>1069.24</f>
        <v>1069.24</v>
      </c>
      <c r="F180" s="7"/>
      <c r="G180" s="25"/>
    </row>
    <row r="181" spans="1:8" x14ac:dyDescent="0.3">
      <c r="A181" s="9"/>
      <c r="B181" s="10"/>
      <c r="C181" s="72"/>
      <c r="D181" s="13"/>
      <c r="E181" s="27"/>
      <c r="F181" s="7"/>
      <c r="G181" s="25"/>
    </row>
    <row r="182" spans="1:8" x14ac:dyDescent="0.3">
      <c r="A182" s="9"/>
      <c r="B182" s="10"/>
      <c r="C182" s="59" t="s">
        <v>123</v>
      </c>
      <c r="D182" s="13"/>
      <c r="E182" s="27"/>
      <c r="F182" s="7"/>
      <c r="G182" s="25"/>
    </row>
    <row r="183" spans="1:8" x14ac:dyDescent="0.3">
      <c r="A183" s="9" t="s">
        <v>145</v>
      </c>
      <c r="B183" s="10"/>
      <c r="C183" s="87" t="s">
        <v>124</v>
      </c>
      <c r="D183" s="13" t="s">
        <v>58</v>
      </c>
      <c r="E183" s="27">
        <f>35*0.8*0.15</f>
        <v>4.2</v>
      </c>
      <c r="F183" s="7"/>
      <c r="G183" s="25"/>
    </row>
    <row r="184" spans="1:8" x14ac:dyDescent="0.3">
      <c r="A184" s="9" t="s">
        <v>146</v>
      </c>
      <c r="B184" s="10"/>
      <c r="C184" s="87" t="s">
        <v>125</v>
      </c>
      <c r="D184" s="13" t="s">
        <v>58</v>
      </c>
      <c r="E184" s="27">
        <f>35*0.8*0.15</f>
        <v>4.2</v>
      </c>
      <c r="F184" s="7"/>
      <c r="G184" s="25"/>
    </row>
    <row r="185" spans="1:8" x14ac:dyDescent="0.3">
      <c r="A185" s="9" t="s">
        <v>147</v>
      </c>
      <c r="B185" s="10"/>
      <c r="C185" s="87" t="s">
        <v>126</v>
      </c>
      <c r="D185" s="13" t="s">
        <v>59</v>
      </c>
      <c r="E185" s="27">
        <f>35*0.8</f>
        <v>28</v>
      </c>
      <c r="F185" s="7"/>
      <c r="G185" s="25"/>
    </row>
    <row r="186" spans="1:8" x14ac:dyDescent="0.3">
      <c r="A186" s="9" t="s">
        <v>148</v>
      </c>
      <c r="B186" s="10"/>
      <c r="C186" s="87" t="s">
        <v>128</v>
      </c>
      <c r="D186" s="13" t="s">
        <v>59</v>
      </c>
      <c r="E186" s="27">
        <f>35*0.8</f>
        <v>28</v>
      </c>
      <c r="F186" s="7"/>
      <c r="G186" s="25"/>
    </row>
    <row r="187" spans="1:8" ht="27.75" customHeight="1" x14ac:dyDescent="0.3">
      <c r="A187" s="9" t="s">
        <v>149</v>
      </c>
      <c r="B187" s="10"/>
      <c r="C187" s="87" t="s">
        <v>129</v>
      </c>
      <c r="D187" s="13" t="s">
        <v>58</v>
      </c>
      <c r="E187" s="97">
        <f>35*0.8*0.085</f>
        <v>2.3800000000000003</v>
      </c>
      <c r="F187" s="7"/>
      <c r="G187" s="25"/>
      <c r="H187" s="102"/>
    </row>
    <row r="188" spans="1:8" x14ac:dyDescent="0.3">
      <c r="A188" s="9" t="s">
        <v>150</v>
      </c>
      <c r="B188" s="10"/>
      <c r="C188" s="87" t="s">
        <v>127</v>
      </c>
      <c r="D188" s="13" t="s">
        <v>110</v>
      </c>
      <c r="E188" s="97">
        <f>35*0.085</f>
        <v>2.9750000000000001</v>
      </c>
      <c r="F188" s="7"/>
      <c r="G188" s="25"/>
    </row>
    <row r="189" spans="1:8" x14ac:dyDescent="0.3">
      <c r="A189" s="9"/>
      <c r="B189" s="10"/>
      <c r="C189" s="11"/>
      <c r="D189" s="13"/>
      <c r="E189" s="27"/>
      <c r="F189" s="7"/>
      <c r="G189" s="25"/>
    </row>
    <row r="190" spans="1:8" x14ac:dyDescent="0.3">
      <c r="A190" s="106"/>
      <c r="B190" s="63"/>
      <c r="C190" s="64" t="s">
        <v>114</v>
      </c>
      <c r="D190" s="65"/>
      <c r="E190" s="98"/>
      <c r="F190" s="67"/>
      <c r="G190" s="107">
        <f>SUM(G158:G188)</f>
        <v>0</v>
      </c>
    </row>
    <row r="191" spans="1:8" ht="14.5" thickBot="1" x14ac:dyDescent="0.35">
      <c r="A191" s="34"/>
      <c r="B191" s="5"/>
      <c r="C191" s="6"/>
      <c r="D191" s="13"/>
      <c r="E191" s="27"/>
      <c r="F191" s="7"/>
      <c r="G191" s="19"/>
    </row>
    <row r="192" spans="1:8" ht="14.5" thickBot="1" x14ac:dyDescent="0.35">
      <c r="A192" s="221" t="s">
        <v>175</v>
      </c>
      <c r="B192" s="222"/>
      <c r="C192" s="222"/>
      <c r="D192" s="69"/>
      <c r="E192" s="94"/>
      <c r="F192" s="61"/>
      <c r="G192" s="62">
        <f>SUM(G126,G156,G190)+G92</f>
        <v>0</v>
      </c>
    </row>
    <row r="193" spans="1:7" x14ac:dyDescent="0.3">
      <c r="A193" s="44"/>
      <c r="B193" s="35"/>
      <c r="C193" s="36"/>
      <c r="D193" s="46"/>
      <c r="F193" s="37"/>
      <c r="G193" s="12"/>
    </row>
    <row r="195" spans="1:7" x14ac:dyDescent="0.3">
      <c r="A195" s="53"/>
      <c r="B195" s="54"/>
      <c r="C195" s="55"/>
      <c r="D195" s="54"/>
      <c r="E195" s="54"/>
      <c r="F195" s="171"/>
      <c r="G195" s="56"/>
    </row>
    <row r="196" spans="1:7" x14ac:dyDescent="0.3">
      <c r="A196" s="71"/>
      <c r="B196" s="71"/>
      <c r="C196" s="71"/>
      <c r="D196" s="71"/>
      <c r="E196" s="71"/>
      <c r="F196" s="172"/>
      <c r="G196" s="71"/>
    </row>
    <row r="197" spans="1:7" ht="21.65" customHeight="1" x14ac:dyDescent="0.3">
      <c r="A197" s="70"/>
      <c r="B197" s="70"/>
      <c r="C197" s="70"/>
      <c r="D197" s="70"/>
      <c r="E197" s="70"/>
      <c r="F197" s="173"/>
      <c r="G197" s="56"/>
    </row>
    <row r="198" spans="1:7" ht="14.5" x14ac:dyDescent="0.35">
      <c r="A198" s="47"/>
      <c r="B198" s="47"/>
      <c r="C198" s="47"/>
      <c r="D198" s="47"/>
      <c r="E198" s="47"/>
      <c r="F198" s="174"/>
      <c r="G198" s="56"/>
    </row>
    <row r="199" spans="1:7" ht="14.5" x14ac:dyDescent="0.35">
      <c r="A199" s="47"/>
      <c r="B199" s="47"/>
      <c r="C199" s="47"/>
      <c r="D199" s="47"/>
      <c r="E199" s="47"/>
      <c r="F199" s="174"/>
      <c r="G199" s="56"/>
    </row>
    <row r="200" spans="1:7" x14ac:dyDescent="0.3">
      <c r="A200" s="48"/>
      <c r="B200" s="48"/>
      <c r="C200" s="57"/>
      <c r="D200" s="49"/>
      <c r="E200" s="93"/>
      <c r="F200" s="175"/>
      <c r="G200" s="56"/>
    </row>
    <row r="201" spans="1:7" ht="28.5" customHeight="1" x14ac:dyDescent="0.3">
      <c r="A201" s="48"/>
      <c r="B201" s="214"/>
      <c r="C201" s="214"/>
      <c r="D201" s="49"/>
      <c r="E201" s="93"/>
      <c r="F201" s="175"/>
      <c r="G201" s="56"/>
    </row>
    <row r="202" spans="1:7" x14ac:dyDescent="0.3">
      <c r="A202" s="50"/>
      <c r="B202" s="215"/>
      <c r="C202" s="216"/>
      <c r="D202" s="49"/>
      <c r="E202" s="93"/>
      <c r="F202" s="175"/>
      <c r="G202" s="56"/>
    </row>
    <row r="203" spans="1:7" x14ac:dyDescent="0.3">
      <c r="A203" s="51"/>
      <c r="B203" s="51"/>
      <c r="C203" s="58"/>
      <c r="D203" s="49"/>
      <c r="E203" s="93"/>
      <c r="F203" s="175"/>
      <c r="G203" s="56"/>
    </row>
    <row r="204" spans="1:7" x14ac:dyDescent="0.3">
      <c r="A204" s="52"/>
      <c r="B204" s="213"/>
      <c r="C204" s="213"/>
      <c r="D204" s="49"/>
      <c r="E204" s="93"/>
      <c r="F204" s="175"/>
      <c r="G204" s="56"/>
    </row>
    <row r="205" spans="1:7" x14ac:dyDescent="0.3">
      <c r="A205" s="49"/>
      <c r="B205" s="3"/>
      <c r="C205" s="49"/>
      <c r="D205" s="49"/>
      <c r="E205" s="93"/>
      <c r="F205" s="175"/>
      <c r="G205" s="56"/>
    </row>
    <row r="206" spans="1:7" ht="41.5" customHeight="1" x14ac:dyDescent="0.3">
      <c r="A206" s="48"/>
      <c r="B206" s="48"/>
      <c r="C206" s="57"/>
      <c r="D206" s="49"/>
      <c r="E206" s="93"/>
      <c r="F206" s="175"/>
      <c r="G206" s="56"/>
    </row>
    <row r="207" spans="1:7" x14ac:dyDescent="0.3">
      <c r="A207" s="48"/>
      <c r="B207" s="214"/>
      <c r="C207" s="214"/>
      <c r="D207" s="49"/>
      <c r="E207" s="93"/>
      <c r="F207" s="175"/>
      <c r="G207" s="56"/>
    </row>
    <row r="208" spans="1:7" x14ac:dyDescent="0.3">
      <c r="A208" s="50"/>
      <c r="B208" s="215"/>
      <c r="C208" s="216"/>
      <c r="D208" s="49"/>
      <c r="E208" s="93"/>
      <c r="F208" s="175"/>
      <c r="G208" s="56"/>
    </row>
    <row r="209" spans="1:7" x14ac:dyDescent="0.3">
      <c r="A209" s="51"/>
      <c r="B209" s="51"/>
      <c r="C209" s="58"/>
      <c r="D209" s="49"/>
      <c r="E209" s="93"/>
      <c r="F209" s="175"/>
      <c r="G209" s="56"/>
    </row>
    <row r="210" spans="1:7" x14ac:dyDescent="0.3">
      <c r="A210" s="52"/>
      <c r="B210" s="213"/>
      <c r="C210" s="213"/>
      <c r="D210" s="49"/>
      <c r="E210" s="93"/>
      <c r="F210" s="175"/>
      <c r="G210" s="56"/>
    </row>
    <row r="211" spans="1:7" x14ac:dyDescent="0.3">
      <c r="A211" s="49"/>
      <c r="B211" s="3"/>
      <c r="C211" s="49"/>
      <c r="D211" s="49"/>
      <c r="E211" s="93"/>
      <c r="F211" s="175"/>
      <c r="G211" s="56"/>
    </row>
    <row r="212" spans="1:7" ht="23.15" customHeight="1" x14ac:dyDescent="0.3">
      <c r="A212" s="48"/>
      <c r="B212" s="48"/>
      <c r="C212" s="57"/>
      <c r="D212" s="49"/>
      <c r="E212" s="93"/>
      <c r="F212" s="175"/>
      <c r="G212" s="56"/>
    </row>
    <row r="213" spans="1:7" ht="23.15" customHeight="1" x14ac:dyDescent="0.3">
      <c r="A213" s="48"/>
      <c r="B213" s="214"/>
      <c r="C213" s="214"/>
      <c r="D213" s="49"/>
      <c r="E213" s="93"/>
      <c r="F213" s="175"/>
      <c r="G213" s="56"/>
    </row>
    <row r="214" spans="1:7" x14ac:dyDescent="0.3">
      <c r="A214" s="50"/>
      <c r="B214" s="215"/>
      <c r="C214" s="216"/>
      <c r="D214" s="49"/>
      <c r="E214" s="93"/>
      <c r="F214" s="175"/>
      <c r="G214" s="56"/>
    </row>
    <row r="215" spans="1:7" x14ac:dyDescent="0.3">
      <c r="A215" s="51"/>
      <c r="B215" s="51"/>
      <c r="C215" s="58"/>
      <c r="D215" s="49"/>
      <c r="E215" s="93"/>
      <c r="F215" s="175"/>
      <c r="G215" s="56"/>
    </row>
    <row r="216" spans="1:7" x14ac:dyDescent="0.3">
      <c r="A216" s="52"/>
      <c r="B216" s="213"/>
      <c r="C216" s="213"/>
      <c r="D216" s="49"/>
      <c r="E216" s="93"/>
      <c r="F216" s="175"/>
      <c r="G216" s="56"/>
    </row>
    <row r="219" spans="1:7" ht="27.65" customHeight="1" x14ac:dyDescent="0.3"/>
    <row r="220" spans="1:7" ht="44.5" customHeight="1" x14ac:dyDescent="0.3"/>
    <row r="223" spans="1:7" ht="14.5" customHeight="1" x14ac:dyDescent="0.3"/>
    <row r="224" spans="1:7" ht="14.5" customHeight="1" x14ac:dyDescent="0.3"/>
    <row r="226" ht="14.5" customHeight="1" x14ac:dyDescent="0.3"/>
    <row r="227" ht="47.5" customHeight="1" x14ac:dyDescent="0.3"/>
    <row r="228" ht="52.5" customHeight="1" x14ac:dyDescent="0.3"/>
    <row r="229" ht="43" customHeight="1" x14ac:dyDescent="0.3"/>
    <row r="230" ht="38.15" customHeight="1" x14ac:dyDescent="0.3"/>
    <row r="231" ht="26.15" customHeight="1" x14ac:dyDescent="0.3"/>
  </sheetData>
  <mergeCells count="40">
    <mergeCell ref="A1:G1"/>
    <mergeCell ref="D98:G98"/>
    <mergeCell ref="E4:E5"/>
    <mergeCell ref="F4:F5"/>
    <mergeCell ref="G4:G5"/>
    <mergeCell ref="A74:D74"/>
    <mergeCell ref="A76:A77"/>
    <mergeCell ref="B76:B77"/>
    <mergeCell ref="C76:C77"/>
    <mergeCell ref="D76:D77"/>
    <mergeCell ref="E76:E77"/>
    <mergeCell ref="A4:A5"/>
    <mergeCell ref="B4:B5"/>
    <mergeCell ref="C94:C95"/>
    <mergeCell ref="D94:D95"/>
    <mergeCell ref="E94:E95"/>
    <mergeCell ref="F94:F95"/>
    <mergeCell ref="G94:G95"/>
    <mergeCell ref="A192:C192"/>
    <mergeCell ref="C2:F2"/>
    <mergeCell ref="B214:C214"/>
    <mergeCell ref="F76:F77"/>
    <mergeCell ref="D80:G80"/>
    <mergeCell ref="A92:D92"/>
    <mergeCell ref="A94:A95"/>
    <mergeCell ref="B94:B95"/>
    <mergeCell ref="C4:C5"/>
    <mergeCell ref="D4:D5"/>
    <mergeCell ref="G76:G77"/>
    <mergeCell ref="A91:D91"/>
    <mergeCell ref="A90:D90"/>
    <mergeCell ref="D86:G86"/>
    <mergeCell ref="B216:C216"/>
    <mergeCell ref="B201:C201"/>
    <mergeCell ref="B202:C202"/>
    <mergeCell ref="B204:C204"/>
    <mergeCell ref="B207:C207"/>
    <mergeCell ref="B208:C208"/>
    <mergeCell ref="B210:C210"/>
    <mergeCell ref="B213:C213"/>
  </mergeCells>
  <phoneticPr fontId="16" type="noConversion"/>
  <pageMargins left="0.25" right="0.25" top="0.75" bottom="0.75" header="0.3" footer="0.3"/>
  <pageSetup scale="25" fitToHeight="0" orientation="portrait" r:id="rId1"/>
  <rowBreaks count="3" manualBreakCount="3">
    <brk id="63" max="33" man="1"/>
    <brk id="118" max="33" man="1"/>
    <brk id="175" max="3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D83E4-9FF2-4FBC-B94A-189692487BD5}">
  <sheetPr>
    <pageSetUpPr fitToPage="1"/>
  </sheetPr>
  <dimension ref="A1:G80"/>
  <sheetViews>
    <sheetView view="pageBreakPreview" topLeftCell="A39" zoomScale="92" zoomScaleNormal="92" zoomScaleSheetLayoutView="92" workbookViewId="0">
      <selection activeCell="A39" sqref="A1:G1048576"/>
    </sheetView>
  </sheetViews>
  <sheetFormatPr defaultRowHeight="14.5" x14ac:dyDescent="0.35"/>
  <cols>
    <col min="1" max="1" width="9.1796875" customWidth="1"/>
    <col min="2" max="2" width="12.453125" customWidth="1"/>
    <col min="3" max="3" width="44" customWidth="1"/>
    <col min="4" max="4" width="5.81640625" customWidth="1"/>
    <col min="5" max="5" width="10.81640625" customWidth="1"/>
    <col min="6" max="6" width="18.26953125" customWidth="1"/>
    <col min="7" max="7" width="23.26953125" customWidth="1"/>
  </cols>
  <sheetData>
    <row r="1" spans="1:7" ht="15" customHeight="1" x14ac:dyDescent="0.35">
      <c r="A1" s="195" t="s">
        <v>97</v>
      </c>
      <c r="B1" s="196"/>
      <c r="C1" s="196"/>
      <c r="D1" s="196"/>
      <c r="E1" s="196"/>
      <c r="F1" s="196"/>
      <c r="G1" s="197"/>
    </row>
    <row r="2" spans="1:7" x14ac:dyDescent="0.35">
      <c r="A2" s="109"/>
      <c r="B2" s="108"/>
      <c r="C2" s="198" t="s">
        <v>188</v>
      </c>
      <c r="D2" s="198"/>
      <c r="E2" s="198"/>
      <c r="F2" s="198"/>
      <c r="G2" s="110"/>
    </row>
    <row r="3" spans="1:7" ht="15" thickBot="1" x14ac:dyDescent="0.4">
      <c r="A3" s="109"/>
      <c r="B3" s="108"/>
      <c r="C3" s="108"/>
      <c r="D3" s="108"/>
      <c r="E3" s="108"/>
      <c r="F3" s="108"/>
      <c r="G3" s="110"/>
    </row>
    <row r="4" spans="1:7" x14ac:dyDescent="0.35">
      <c r="A4" s="201" t="s">
        <v>1</v>
      </c>
      <c r="B4" s="203" t="s">
        <v>2</v>
      </c>
      <c r="C4" s="205" t="s">
        <v>3</v>
      </c>
      <c r="D4" s="207" t="s">
        <v>4</v>
      </c>
      <c r="E4" s="209" t="s">
        <v>5</v>
      </c>
      <c r="F4" s="211" t="s">
        <v>6</v>
      </c>
      <c r="G4" s="199" t="s">
        <v>7</v>
      </c>
    </row>
    <row r="5" spans="1:7" ht="15" thickBot="1" x14ac:dyDescent="0.4">
      <c r="A5" s="202"/>
      <c r="B5" s="204"/>
      <c r="C5" s="206"/>
      <c r="D5" s="208"/>
      <c r="E5" s="210"/>
      <c r="F5" s="212"/>
      <c r="G5" s="200"/>
    </row>
    <row r="6" spans="1:7" x14ac:dyDescent="0.35">
      <c r="A6" s="4">
        <v>3</v>
      </c>
      <c r="B6" s="10"/>
      <c r="C6" s="6" t="s">
        <v>200</v>
      </c>
      <c r="D6" s="13"/>
      <c r="E6" s="14"/>
      <c r="F6" s="16"/>
      <c r="G6" s="17"/>
    </row>
    <row r="7" spans="1:7" x14ac:dyDescent="0.35">
      <c r="A7" s="4"/>
      <c r="B7" s="10"/>
      <c r="C7" s="6"/>
      <c r="D7" s="13"/>
      <c r="E7" s="14"/>
      <c r="F7" s="16"/>
      <c r="G7" s="17"/>
    </row>
    <row r="8" spans="1:7" x14ac:dyDescent="0.35">
      <c r="A8" s="9"/>
      <c r="B8" s="10"/>
      <c r="C8" s="59" t="s">
        <v>191</v>
      </c>
      <c r="D8" s="13"/>
      <c r="E8" s="14"/>
      <c r="F8" s="16"/>
      <c r="G8" s="15"/>
    </row>
    <row r="9" spans="1:7" x14ac:dyDescent="0.35">
      <c r="A9" s="39">
        <v>3.1</v>
      </c>
      <c r="B9" s="41"/>
      <c r="C9" s="40" t="s">
        <v>53</v>
      </c>
      <c r="D9" s="193"/>
      <c r="E9" s="193"/>
      <c r="F9" s="193"/>
      <c r="G9" s="194"/>
    </row>
    <row r="10" spans="1:7" x14ac:dyDescent="0.35">
      <c r="A10" s="9"/>
      <c r="B10" s="10"/>
      <c r="C10" s="59" t="s">
        <v>102</v>
      </c>
      <c r="D10" s="13"/>
      <c r="E10" s="14"/>
      <c r="F10" s="16"/>
      <c r="G10" s="99"/>
    </row>
    <row r="11" spans="1:7" x14ac:dyDescent="0.35">
      <c r="A11" s="9" t="s">
        <v>65</v>
      </c>
      <c r="B11" s="10"/>
      <c r="C11" s="87" t="s">
        <v>106</v>
      </c>
      <c r="D11" s="13" t="s">
        <v>11</v>
      </c>
      <c r="E11" s="14">
        <v>2</v>
      </c>
      <c r="F11" s="16"/>
      <c r="G11" s="99"/>
    </row>
    <row r="12" spans="1:7" x14ac:dyDescent="0.35">
      <c r="A12" s="9" t="s">
        <v>66</v>
      </c>
      <c r="B12" s="10"/>
      <c r="C12" s="87" t="s">
        <v>189</v>
      </c>
      <c r="D12" s="13" t="s">
        <v>59</v>
      </c>
      <c r="E12" s="14">
        <v>240</v>
      </c>
      <c r="F12" s="16"/>
      <c r="G12" s="99"/>
    </row>
    <row r="13" spans="1:7" ht="35.25" customHeight="1" x14ac:dyDescent="0.35">
      <c r="A13" s="9" t="s">
        <v>67</v>
      </c>
      <c r="B13" s="10"/>
      <c r="C13" s="87" t="s">
        <v>190</v>
      </c>
      <c r="D13" s="13" t="s">
        <v>110</v>
      </c>
      <c r="E13" s="14">
        <f>20*3.5+2*12*3.5</f>
        <v>154</v>
      </c>
      <c r="F13" s="16"/>
      <c r="G13" s="99"/>
    </row>
    <row r="14" spans="1:7" x14ac:dyDescent="0.35">
      <c r="A14" s="9" t="s">
        <v>68</v>
      </c>
      <c r="B14" s="10"/>
      <c r="C14" s="87" t="s">
        <v>112</v>
      </c>
      <c r="D14" s="13" t="s">
        <v>101</v>
      </c>
      <c r="E14" s="14">
        <v>6</v>
      </c>
      <c r="F14" s="16"/>
      <c r="G14" s="99"/>
    </row>
    <row r="15" spans="1:7" x14ac:dyDescent="0.35">
      <c r="A15" s="9" t="s">
        <v>69</v>
      </c>
      <c r="B15" s="10"/>
      <c r="C15" s="87" t="s">
        <v>103</v>
      </c>
      <c r="D15" s="13" t="s">
        <v>105</v>
      </c>
      <c r="E15" s="14">
        <v>1</v>
      </c>
      <c r="F15" s="16"/>
      <c r="G15" s="99"/>
    </row>
    <row r="16" spans="1:7" x14ac:dyDescent="0.35">
      <c r="A16" s="9" t="s">
        <v>157</v>
      </c>
      <c r="B16" s="10"/>
      <c r="C16" s="87" t="s">
        <v>104</v>
      </c>
      <c r="D16" s="13" t="s">
        <v>105</v>
      </c>
      <c r="E16" s="14">
        <v>1</v>
      </c>
      <c r="F16" s="16"/>
      <c r="G16" s="99"/>
    </row>
    <row r="17" spans="1:7" x14ac:dyDescent="0.35">
      <c r="A17" s="9" t="s">
        <v>70</v>
      </c>
      <c r="B17" s="10"/>
      <c r="C17" s="87" t="s">
        <v>154</v>
      </c>
      <c r="D17" s="13" t="s">
        <v>105</v>
      </c>
      <c r="E17" s="14">
        <v>1</v>
      </c>
      <c r="F17" s="16"/>
      <c r="G17" s="99"/>
    </row>
    <row r="18" spans="1:7" x14ac:dyDescent="0.35">
      <c r="A18" s="9" t="s">
        <v>71</v>
      </c>
      <c r="B18" s="10"/>
      <c r="C18" s="87" t="s">
        <v>155</v>
      </c>
      <c r="D18" s="13" t="s">
        <v>110</v>
      </c>
      <c r="E18" s="14">
        <v>394</v>
      </c>
      <c r="F18" s="16"/>
      <c r="G18" s="99"/>
    </row>
    <row r="19" spans="1:7" x14ac:dyDescent="0.35">
      <c r="A19" s="9" t="s">
        <v>72</v>
      </c>
      <c r="B19" s="10"/>
      <c r="C19" s="87" t="s">
        <v>174</v>
      </c>
      <c r="D19" s="13" t="s">
        <v>11</v>
      </c>
      <c r="E19" s="14">
        <v>1</v>
      </c>
      <c r="F19" s="16"/>
      <c r="G19" s="99"/>
    </row>
    <row r="20" spans="1:7" x14ac:dyDescent="0.35">
      <c r="A20" s="9" t="s">
        <v>73</v>
      </c>
      <c r="B20" s="10"/>
      <c r="C20" s="87" t="s">
        <v>109</v>
      </c>
      <c r="D20" s="13" t="s">
        <v>111</v>
      </c>
      <c r="E20" s="14">
        <f>1.5*1.5*0.5*6</f>
        <v>6.75</v>
      </c>
      <c r="F20" s="16"/>
      <c r="G20" s="99"/>
    </row>
    <row r="21" spans="1:7" ht="24.75" customHeight="1" x14ac:dyDescent="0.35">
      <c r="A21" s="9" t="s">
        <v>116</v>
      </c>
      <c r="B21" s="10"/>
      <c r="C21" s="11" t="s">
        <v>98</v>
      </c>
      <c r="D21" s="13" t="s">
        <v>91</v>
      </c>
      <c r="E21" s="14">
        <f>E20*4</f>
        <v>27</v>
      </c>
      <c r="F21" s="16"/>
      <c r="G21" s="99"/>
    </row>
    <row r="22" spans="1:7" x14ac:dyDescent="0.35">
      <c r="A22" s="9" t="s">
        <v>117</v>
      </c>
      <c r="B22" s="10"/>
      <c r="C22" s="87" t="s">
        <v>122</v>
      </c>
      <c r="D22" s="13" t="s">
        <v>111</v>
      </c>
      <c r="E22" s="60">
        <f>1.5*1.5*0.05*6</f>
        <v>0.67500000000000004</v>
      </c>
      <c r="F22" s="16"/>
      <c r="G22" s="99"/>
    </row>
    <row r="23" spans="1:7" x14ac:dyDescent="0.35">
      <c r="A23" s="9" t="s">
        <v>158</v>
      </c>
      <c r="B23" s="10"/>
      <c r="C23" s="87" t="s">
        <v>138</v>
      </c>
      <c r="D23" s="13" t="s">
        <v>110</v>
      </c>
      <c r="E23" s="14">
        <f>2.25*2*6</f>
        <v>27</v>
      </c>
      <c r="F23" s="16"/>
      <c r="G23" s="99"/>
    </row>
    <row r="24" spans="1:7" x14ac:dyDescent="0.35">
      <c r="A24" s="9" t="s">
        <v>135</v>
      </c>
      <c r="B24" s="10"/>
      <c r="C24" s="87" t="s">
        <v>137</v>
      </c>
      <c r="D24" s="13" t="s">
        <v>58</v>
      </c>
      <c r="E24" s="14">
        <f>1.5*1.5*0.5*6</f>
        <v>6.75</v>
      </c>
      <c r="F24" s="16"/>
      <c r="G24" s="99"/>
    </row>
    <row r="25" spans="1:7" x14ac:dyDescent="0.35">
      <c r="A25" s="9" t="s">
        <v>159</v>
      </c>
      <c r="B25" s="10"/>
      <c r="C25" s="87" t="s">
        <v>108</v>
      </c>
      <c r="D25" s="13" t="s">
        <v>110</v>
      </c>
      <c r="E25" s="14">
        <f>1.5*0.5*4*6</f>
        <v>18</v>
      </c>
      <c r="F25" s="16"/>
      <c r="G25" s="99"/>
    </row>
    <row r="26" spans="1:7" ht="23" x14ac:dyDescent="0.35">
      <c r="A26" s="9" t="s">
        <v>136</v>
      </c>
      <c r="B26" s="10"/>
      <c r="C26" s="11" t="s">
        <v>173</v>
      </c>
      <c r="D26" s="13" t="s">
        <v>160</v>
      </c>
      <c r="E26" s="14">
        <v>1</v>
      </c>
      <c r="F26" s="16"/>
      <c r="G26" s="99"/>
    </row>
    <row r="27" spans="1:7" x14ac:dyDescent="0.35">
      <c r="A27" s="9"/>
      <c r="B27" s="10"/>
      <c r="C27" s="72"/>
      <c r="D27" s="13"/>
      <c r="E27" s="14"/>
      <c r="F27" s="16"/>
      <c r="G27" s="99"/>
    </row>
    <row r="28" spans="1:7" x14ac:dyDescent="0.35">
      <c r="A28" s="104"/>
      <c r="B28" s="80"/>
      <c r="C28" s="81" t="s">
        <v>115</v>
      </c>
      <c r="D28" s="79"/>
      <c r="E28" s="79"/>
      <c r="F28" s="83"/>
      <c r="G28" s="177">
        <f>SUM(G11:G27)</f>
        <v>0</v>
      </c>
    </row>
    <row r="29" spans="1:7" x14ac:dyDescent="0.35">
      <c r="A29" s="178"/>
      <c r="B29" s="84"/>
      <c r="C29" s="85"/>
      <c r="D29" s="45"/>
      <c r="E29" s="45"/>
      <c r="F29" s="89"/>
      <c r="G29" s="179"/>
    </row>
    <row r="30" spans="1:7" x14ac:dyDescent="0.35">
      <c r="A30" s="39">
        <v>3.2</v>
      </c>
      <c r="B30" s="41"/>
      <c r="C30" s="40" t="s">
        <v>118</v>
      </c>
      <c r="D30" s="41"/>
      <c r="E30" s="41"/>
      <c r="F30" s="90"/>
      <c r="G30" s="100"/>
    </row>
    <row r="31" spans="1:7" x14ac:dyDescent="0.35">
      <c r="A31" s="9"/>
      <c r="B31" s="10"/>
      <c r="C31" s="59" t="s">
        <v>102</v>
      </c>
      <c r="D31" s="13"/>
      <c r="E31" s="14"/>
      <c r="F31" s="16"/>
      <c r="G31" s="99"/>
    </row>
    <row r="32" spans="1:7" x14ac:dyDescent="0.35">
      <c r="A32" s="9" t="s">
        <v>74</v>
      </c>
      <c r="B32" s="10"/>
      <c r="C32" s="87" t="s">
        <v>119</v>
      </c>
      <c r="D32" s="13" t="s">
        <v>101</v>
      </c>
      <c r="E32" s="14">
        <v>5</v>
      </c>
      <c r="F32" s="16"/>
      <c r="G32" s="99"/>
    </row>
    <row r="33" spans="1:7" x14ac:dyDescent="0.35">
      <c r="A33" s="9" t="s">
        <v>75</v>
      </c>
      <c r="B33" s="10"/>
      <c r="C33" s="87" t="s">
        <v>107</v>
      </c>
      <c r="D33" s="13" t="s">
        <v>59</v>
      </c>
      <c r="E33" s="14">
        <v>6000</v>
      </c>
      <c r="F33" s="16"/>
      <c r="G33" s="99"/>
    </row>
    <row r="34" spans="1:7" ht="23" x14ac:dyDescent="0.35">
      <c r="A34" s="9" t="s">
        <v>76</v>
      </c>
      <c r="B34" s="10"/>
      <c r="C34" s="87" t="s">
        <v>167</v>
      </c>
      <c r="D34" s="13" t="s">
        <v>110</v>
      </c>
      <c r="E34" s="14">
        <f>350*5</f>
        <v>1750</v>
      </c>
      <c r="F34" s="16"/>
      <c r="G34" s="99"/>
    </row>
    <row r="35" spans="1:7" x14ac:dyDescent="0.35">
      <c r="A35" s="9" t="s">
        <v>77</v>
      </c>
      <c r="B35" s="10"/>
      <c r="C35" s="87" t="s">
        <v>112</v>
      </c>
      <c r="D35" s="13" t="s">
        <v>101</v>
      </c>
      <c r="E35" s="14">
        <f>10*5</f>
        <v>50</v>
      </c>
      <c r="F35" s="16"/>
      <c r="G35" s="99"/>
    </row>
    <row r="36" spans="1:7" x14ac:dyDescent="0.35">
      <c r="A36" s="9" t="s">
        <v>78</v>
      </c>
      <c r="B36" s="10"/>
      <c r="C36" s="87" t="s">
        <v>103</v>
      </c>
      <c r="D36" s="13" t="s">
        <v>105</v>
      </c>
      <c r="E36" s="14">
        <v>1</v>
      </c>
      <c r="F36" s="16"/>
      <c r="G36" s="99"/>
    </row>
    <row r="37" spans="1:7" x14ac:dyDescent="0.35">
      <c r="A37" s="9" t="s">
        <v>79</v>
      </c>
      <c r="B37" s="10"/>
      <c r="C37" s="87" t="s">
        <v>104</v>
      </c>
      <c r="D37" s="13" t="s">
        <v>105</v>
      </c>
      <c r="E37" s="14">
        <v>1</v>
      </c>
      <c r="F37" s="16"/>
      <c r="G37" s="99"/>
    </row>
    <row r="38" spans="1:7" x14ac:dyDescent="0.35">
      <c r="A38" s="9" t="s">
        <v>80</v>
      </c>
      <c r="B38" s="10"/>
      <c r="C38" s="87" t="s">
        <v>154</v>
      </c>
      <c r="D38" s="13" t="s">
        <v>105</v>
      </c>
      <c r="E38" s="14">
        <v>1</v>
      </c>
      <c r="F38" s="16"/>
      <c r="G38" s="99"/>
    </row>
    <row r="39" spans="1:7" x14ac:dyDescent="0.35">
      <c r="A39" s="9" t="s">
        <v>81</v>
      </c>
      <c r="B39" s="10"/>
      <c r="C39" s="87" t="s">
        <v>155</v>
      </c>
      <c r="D39" s="13" t="s">
        <v>110</v>
      </c>
      <c r="E39" s="14">
        <v>7750</v>
      </c>
      <c r="F39" s="16"/>
      <c r="G39" s="99"/>
    </row>
    <row r="40" spans="1:7" x14ac:dyDescent="0.35">
      <c r="A40" s="9" t="s">
        <v>82</v>
      </c>
      <c r="B40" s="10"/>
      <c r="C40" s="87" t="s">
        <v>156</v>
      </c>
      <c r="D40" s="13" t="s">
        <v>11</v>
      </c>
      <c r="E40" s="14">
        <v>1</v>
      </c>
      <c r="F40" s="16"/>
      <c r="G40" s="99"/>
    </row>
    <row r="41" spans="1:7" x14ac:dyDescent="0.35">
      <c r="A41" s="9" t="s">
        <v>131</v>
      </c>
      <c r="B41" s="10"/>
      <c r="C41" s="87" t="s">
        <v>109</v>
      </c>
      <c r="D41" s="13" t="s">
        <v>111</v>
      </c>
      <c r="E41" s="14">
        <v>56.3</v>
      </c>
      <c r="F41" s="16"/>
      <c r="G41" s="99"/>
    </row>
    <row r="42" spans="1:7" ht="23" x14ac:dyDescent="0.35">
      <c r="A42" s="9" t="s">
        <v>132</v>
      </c>
      <c r="B42" s="10"/>
      <c r="C42" s="11" t="s">
        <v>98</v>
      </c>
      <c r="D42" s="13" t="s">
        <v>91</v>
      </c>
      <c r="E42" s="14">
        <f>E41*4</f>
        <v>225.2</v>
      </c>
      <c r="F42" s="16"/>
      <c r="G42" s="99"/>
    </row>
    <row r="43" spans="1:7" x14ac:dyDescent="0.35">
      <c r="A43" s="9" t="s">
        <v>133</v>
      </c>
      <c r="B43" s="10"/>
      <c r="C43" s="87" t="s">
        <v>122</v>
      </c>
      <c r="D43" s="13" t="s">
        <v>111</v>
      </c>
      <c r="E43" s="60">
        <v>1.1299999999999999</v>
      </c>
      <c r="F43" s="16"/>
      <c r="G43" s="99"/>
    </row>
    <row r="44" spans="1:7" x14ac:dyDescent="0.35">
      <c r="A44" s="9" t="s">
        <v>134</v>
      </c>
      <c r="B44" s="10"/>
      <c r="C44" s="87" t="s">
        <v>138</v>
      </c>
      <c r="D44" s="13" t="s">
        <v>110</v>
      </c>
      <c r="E44" s="14">
        <v>225</v>
      </c>
      <c r="F44" s="16"/>
      <c r="G44" s="99"/>
    </row>
    <row r="45" spans="1:7" x14ac:dyDescent="0.35">
      <c r="A45" s="9" t="s">
        <v>184</v>
      </c>
      <c r="B45" s="10"/>
      <c r="C45" s="87" t="s">
        <v>137</v>
      </c>
      <c r="D45" s="13" t="s">
        <v>58</v>
      </c>
      <c r="E45" s="14">
        <v>56.3</v>
      </c>
      <c r="F45" s="16"/>
      <c r="G45" s="99"/>
    </row>
    <row r="46" spans="1:7" x14ac:dyDescent="0.35">
      <c r="A46" s="9" t="s">
        <v>185</v>
      </c>
      <c r="B46" s="10"/>
      <c r="C46" s="87" t="s">
        <v>108</v>
      </c>
      <c r="D46" s="13" t="s">
        <v>110</v>
      </c>
      <c r="E46" s="14">
        <v>150</v>
      </c>
      <c r="F46" s="16"/>
      <c r="G46" s="99"/>
    </row>
    <row r="47" spans="1:7" ht="23" x14ac:dyDescent="0.35">
      <c r="A47" s="9" t="s">
        <v>187</v>
      </c>
      <c r="B47" s="10"/>
      <c r="C47" s="11" t="s">
        <v>173</v>
      </c>
      <c r="D47" s="13" t="s">
        <v>160</v>
      </c>
      <c r="E47" s="14">
        <v>1</v>
      </c>
      <c r="F47" s="16"/>
      <c r="G47" s="99"/>
    </row>
    <row r="48" spans="1:7" x14ac:dyDescent="0.35">
      <c r="A48" s="9"/>
      <c r="B48" s="10"/>
      <c r="C48" s="11"/>
      <c r="D48" s="13"/>
      <c r="E48" s="14"/>
      <c r="F48" s="16"/>
      <c r="G48" s="99"/>
    </row>
    <row r="49" spans="1:7" x14ac:dyDescent="0.35">
      <c r="A49" s="180"/>
      <c r="B49" s="137"/>
      <c r="C49" s="155" t="s">
        <v>113</v>
      </c>
      <c r="D49" s="138"/>
      <c r="E49" s="138"/>
      <c r="F49" s="139"/>
      <c r="G49" s="181">
        <f>SUM(G32:G47)</f>
        <v>0</v>
      </c>
    </row>
    <row r="50" spans="1:7" ht="15" thickBot="1" x14ac:dyDescent="0.4">
      <c r="A50" s="145"/>
      <c r="B50" s="176"/>
      <c r="C50" s="146"/>
      <c r="D50" s="147"/>
      <c r="E50" s="147"/>
      <c r="F50" s="116"/>
      <c r="G50" s="148"/>
    </row>
    <row r="51" spans="1:7" x14ac:dyDescent="0.35">
      <c r="A51" s="140">
        <v>3.3</v>
      </c>
      <c r="B51" s="141"/>
      <c r="C51" s="142" t="s">
        <v>61</v>
      </c>
      <c r="D51" s="141"/>
      <c r="E51" s="141"/>
      <c r="F51" s="143"/>
      <c r="G51" s="144"/>
    </row>
    <row r="52" spans="1:7" x14ac:dyDescent="0.35">
      <c r="A52" s="9"/>
      <c r="B52" s="10"/>
      <c r="C52" s="72"/>
      <c r="D52" s="13"/>
      <c r="E52" s="14"/>
      <c r="F52" s="16"/>
      <c r="G52" s="17"/>
    </row>
    <row r="53" spans="1:7" x14ac:dyDescent="0.35">
      <c r="A53" s="9"/>
      <c r="B53" s="10"/>
      <c r="C53" s="59" t="s">
        <v>102</v>
      </c>
      <c r="D53" s="13"/>
      <c r="E53" s="14"/>
      <c r="F53" s="16"/>
      <c r="G53" s="99"/>
    </row>
    <row r="54" spans="1:7" x14ac:dyDescent="0.35">
      <c r="A54" s="9" t="s">
        <v>83</v>
      </c>
      <c r="B54" s="10"/>
      <c r="C54" s="87" t="s">
        <v>120</v>
      </c>
      <c r="D54" s="13" t="s">
        <v>101</v>
      </c>
      <c r="E54" s="14">
        <v>1</v>
      </c>
      <c r="F54" s="16"/>
      <c r="G54" s="99"/>
    </row>
    <row r="55" spans="1:7" x14ac:dyDescent="0.35">
      <c r="A55" s="9" t="s">
        <v>84</v>
      </c>
      <c r="B55" s="10"/>
      <c r="C55" s="87" t="s">
        <v>107</v>
      </c>
      <c r="D55" s="13" t="s">
        <v>59</v>
      </c>
      <c r="E55" s="14">
        <v>1800</v>
      </c>
      <c r="F55" s="16"/>
      <c r="G55" s="99"/>
    </row>
    <row r="56" spans="1:7" ht="23" x14ac:dyDescent="0.35">
      <c r="A56" s="9" t="s">
        <v>85</v>
      </c>
      <c r="B56" s="10"/>
      <c r="C56" s="87" t="s">
        <v>166</v>
      </c>
      <c r="D56" s="13" t="s">
        <v>110</v>
      </c>
      <c r="E56" s="14">
        <f>420</f>
        <v>420</v>
      </c>
      <c r="F56" s="16"/>
      <c r="G56" s="99"/>
    </row>
    <row r="57" spans="1:7" x14ac:dyDescent="0.35">
      <c r="A57" s="9" t="s">
        <v>86</v>
      </c>
      <c r="B57" s="10"/>
      <c r="C57" s="87" t="s">
        <v>112</v>
      </c>
      <c r="D57" s="13" t="s">
        <v>101</v>
      </c>
      <c r="E57" s="14">
        <v>6</v>
      </c>
      <c r="F57" s="16"/>
      <c r="G57" s="99"/>
    </row>
    <row r="58" spans="1:7" x14ac:dyDescent="0.35">
      <c r="A58" s="9" t="s">
        <v>87</v>
      </c>
      <c r="B58" s="10"/>
      <c r="C58" s="87" t="s">
        <v>103</v>
      </c>
      <c r="D58" s="13" t="s">
        <v>105</v>
      </c>
      <c r="E58" s="14">
        <v>1</v>
      </c>
      <c r="F58" s="16"/>
      <c r="G58" s="99"/>
    </row>
    <row r="59" spans="1:7" x14ac:dyDescent="0.35">
      <c r="A59" s="9" t="s">
        <v>88</v>
      </c>
      <c r="B59" s="10"/>
      <c r="C59" s="87" t="s">
        <v>104</v>
      </c>
      <c r="D59" s="13" t="s">
        <v>105</v>
      </c>
      <c r="E59" s="14">
        <v>1</v>
      </c>
      <c r="F59" s="16"/>
      <c r="G59" s="99"/>
    </row>
    <row r="60" spans="1:7" x14ac:dyDescent="0.35">
      <c r="A60" s="9" t="s">
        <v>70</v>
      </c>
      <c r="B60" s="10"/>
      <c r="C60" s="87" t="s">
        <v>154</v>
      </c>
      <c r="D60" s="13" t="s">
        <v>105</v>
      </c>
      <c r="E60" s="14">
        <v>1</v>
      </c>
      <c r="F60" s="16"/>
      <c r="G60" s="99"/>
    </row>
    <row r="61" spans="1:7" x14ac:dyDescent="0.35">
      <c r="A61" s="9" t="s">
        <v>71</v>
      </c>
      <c r="B61" s="10"/>
      <c r="C61" s="87" t="s">
        <v>155</v>
      </c>
      <c r="D61" s="13" t="s">
        <v>110</v>
      </c>
      <c r="E61" s="14">
        <v>2220</v>
      </c>
      <c r="F61" s="16"/>
      <c r="G61" s="99"/>
    </row>
    <row r="62" spans="1:7" x14ac:dyDescent="0.35">
      <c r="A62" s="9" t="s">
        <v>72</v>
      </c>
      <c r="B62" s="10"/>
      <c r="C62" s="87" t="s">
        <v>156</v>
      </c>
      <c r="D62" s="13" t="s">
        <v>11</v>
      </c>
      <c r="E62" s="14">
        <v>1</v>
      </c>
      <c r="F62" s="16"/>
      <c r="G62" s="99"/>
    </row>
    <row r="63" spans="1:7" x14ac:dyDescent="0.35">
      <c r="A63" s="9" t="s">
        <v>143</v>
      </c>
      <c r="B63" s="10"/>
      <c r="C63" s="87" t="s">
        <v>109</v>
      </c>
      <c r="D63" s="13" t="s">
        <v>111</v>
      </c>
      <c r="E63" s="14">
        <f>16</f>
        <v>16</v>
      </c>
      <c r="F63" s="16"/>
      <c r="G63" s="99"/>
    </row>
    <row r="64" spans="1:7" ht="23" x14ac:dyDescent="0.35">
      <c r="A64" s="9" t="s">
        <v>144</v>
      </c>
      <c r="B64" s="10"/>
      <c r="C64" s="11" t="s">
        <v>98</v>
      </c>
      <c r="D64" s="13" t="s">
        <v>91</v>
      </c>
      <c r="E64" s="14">
        <f>E63*4</f>
        <v>64</v>
      </c>
      <c r="F64" s="16"/>
      <c r="G64" s="99"/>
    </row>
    <row r="65" spans="1:7" x14ac:dyDescent="0.35">
      <c r="A65" s="9" t="s">
        <v>145</v>
      </c>
      <c r="B65" s="10"/>
      <c r="C65" s="87" t="s">
        <v>122</v>
      </c>
      <c r="D65" s="13" t="s">
        <v>111</v>
      </c>
      <c r="E65" s="14">
        <v>1.6</v>
      </c>
      <c r="F65" s="16"/>
      <c r="G65" s="99"/>
    </row>
    <row r="66" spans="1:7" x14ac:dyDescent="0.35">
      <c r="A66" s="9" t="s">
        <v>146</v>
      </c>
      <c r="B66" s="10"/>
      <c r="C66" s="87" t="s">
        <v>130</v>
      </c>
      <c r="D66" s="13" t="s">
        <v>110</v>
      </c>
      <c r="E66" s="14">
        <f>2.25*14</f>
        <v>31.5</v>
      </c>
      <c r="F66" s="16"/>
      <c r="G66" s="99"/>
    </row>
    <row r="67" spans="1:7" x14ac:dyDescent="0.35">
      <c r="A67" s="9" t="s">
        <v>147</v>
      </c>
      <c r="B67" s="10"/>
      <c r="C67" s="87" t="s">
        <v>121</v>
      </c>
      <c r="D67" s="13" t="s">
        <v>58</v>
      </c>
      <c r="E67" s="14">
        <v>16</v>
      </c>
      <c r="F67" s="16"/>
      <c r="G67" s="99"/>
    </row>
    <row r="68" spans="1:7" x14ac:dyDescent="0.35">
      <c r="A68" s="9" t="s">
        <v>148</v>
      </c>
      <c r="B68" s="10"/>
      <c r="C68" s="87" t="s">
        <v>108</v>
      </c>
      <c r="D68" s="13" t="s">
        <v>110</v>
      </c>
      <c r="E68" s="14">
        <v>42</v>
      </c>
      <c r="F68" s="16"/>
      <c r="G68" s="99"/>
    </row>
    <row r="69" spans="1:7" ht="23" x14ac:dyDescent="0.35">
      <c r="A69" s="9" t="s">
        <v>149</v>
      </c>
      <c r="B69" s="10"/>
      <c r="C69" s="11" t="s">
        <v>173</v>
      </c>
      <c r="D69" s="13" t="s">
        <v>160</v>
      </c>
      <c r="E69" s="14">
        <v>1</v>
      </c>
      <c r="F69" s="16"/>
      <c r="G69" s="99"/>
    </row>
    <row r="70" spans="1:7" x14ac:dyDescent="0.35">
      <c r="A70" s="9"/>
      <c r="B70" s="10"/>
      <c r="C70" s="11"/>
      <c r="D70" s="13"/>
      <c r="E70" s="14"/>
      <c r="F70" s="16"/>
      <c r="G70" s="99"/>
    </row>
    <row r="71" spans="1:7" x14ac:dyDescent="0.35">
      <c r="A71" s="106"/>
      <c r="B71" s="63"/>
      <c r="C71" s="73" t="s">
        <v>114</v>
      </c>
      <c r="D71" s="65"/>
      <c r="E71" s="66"/>
      <c r="F71" s="92"/>
      <c r="G71" s="182">
        <f>SUM(G54:G69)</f>
        <v>0</v>
      </c>
    </row>
    <row r="72" spans="1:7" x14ac:dyDescent="0.35">
      <c r="A72" s="183"/>
      <c r="B72" s="149"/>
      <c r="C72" s="150"/>
      <c r="D72" s="151"/>
      <c r="E72" s="152"/>
      <c r="F72" s="153"/>
      <c r="G72" s="184"/>
    </row>
    <row r="73" spans="1:7" x14ac:dyDescent="0.35">
      <c r="A73" s="34"/>
      <c r="B73" s="5"/>
      <c r="C73" s="6"/>
      <c r="D73" s="13"/>
      <c r="E73" s="14"/>
      <c r="F73" s="16"/>
      <c r="G73" s="185"/>
    </row>
    <row r="74" spans="1:7" x14ac:dyDescent="0.35">
      <c r="A74" s="9"/>
      <c r="B74" s="10"/>
      <c r="C74" s="59" t="s">
        <v>192</v>
      </c>
      <c r="D74" s="13"/>
      <c r="E74" s="14"/>
      <c r="F74" s="16"/>
      <c r="G74" s="15"/>
    </row>
    <row r="75" spans="1:7" x14ac:dyDescent="0.35">
      <c r="A75" s="39">
        <v>3.4</v>
      </c>
      <c r="B75" s="41"/>
      <c r="C75" s="186" t="s">
        <v>199</v>
      </c>
      <c r="D75" s="193"/>
      <c r="E75" s="193"/>
      <c r="F75" s="193"/>
      <c r="G75" s="194"/>
    </row>
    <row r="76" spans="1:7" ht="31.5" customHeight="1" x14ac:dyDescent="0.35">
      <c r="A76" s="9" t="s">
        <v>193</v>
      </c>
      <c r="B76" s="10"/>
      <c r="C76" s="187" t="s">
        <v>205</v>
      </c>
      <c r="D76" s="157" t="s">
        <v>198</v>
      </c>
      <c r="E76" s="14">
        <v>1</v>
      </c>
      <c r="F76" s="16"/>
      <c r="G76" s="99"/>
    </row>
    <row r="77" spans="1:7" x14ac:dyDescent="0.35">
      <c r="A77" s="9" t="s">
        <v>194</v>
      </c>
      <c r="B77" s="10"/>
      <c r="C77" s="188"/>
      <c r="D77" s="157"/>
      <c r="E77" s="14"/>
      <c r="F77" s="16"/>
      <c r="G77" s="99"/>
    </row>
    <row r="78" spans="1:7" x14ac:dyDescent="0.35">
      <c r="A78" s="154" t="s">
        <v>195</v>
      </c>
      <c r="B78" s="63"/>
      <c r="C78" s="73" t="s">
        <v>201</v>
      </c>
      <c r="D78" s="65"/>
      <c r="E78" s="66"/>
      <c r="F78" s="92"/>
      <c r="G78" s="182">
        <f>SUM(G76:G77)</f>
        <v>0</v>
      </c>
    </row>
    <row r="79" spans="1:7" x14ac:dyDescent="0.35">
      <c r="A79" s="111"/>
      <c r="G79" s="189"/>
    </row>
    <row r="80" spans="1:7" ht="15" thickBot="1" x14ac:dyDescent="0.4">
      <c r="A80" s="190" t="s">
        <v>164</v>
      </c>
      <c r="B80" s="191"/>
      <c r="C80" s="191"/>
      <c r="D80" s="191"/>
      <c r="E80" s="191"/>
      <c r="F80" s="191"/>
      <c r="G80" s="192">
        <f>SUM(G28,G49,G71,G78)</f>
        <v>0</v>
      </c>
    </row>
  </sheetData>
  <mergeCells count="11">
    <mergeCell ref="D75:G75"/>
    <mergeCell ref="A1:G1"/>
    <mergeCell ref="C2:F2"/>
    <mergeCell ref="G4:G5"/>
    <mergeCell ref="D9:G9"/>
    <mergeCell ref="A4:A5"/>
    <mergeCell ref="B4:B5"/>
    <mergeCell ref="C4:C5"/>
    <mergeCell ref="D4:D5"/>
    <mergeCell ref="E4:E5"/>
    <mergeCell ref="F4:F5"/>
  </mergeCells>
  <phoneticPr fontId="16" type="noConversion"/>
  <pageMargins left="0.7" right="0.7" top="0.75" bottom="0.75" header="0.3" footer="0.3"/>
  <pageSetup paperSize="9" scale="23" fitToHeight="0" orientation="portrait" r:id="rId1"/>
  <rowBreaks count="1" manualBreakCount="1">
    <brk id="50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6be4e6c-374b-4663-9617-e5388806035f">
      <Terms xmlns="http://schemas.microsoft.com/office/infopath/2007/PartnerControls"/>
    </lcf76f155ced4ddcb4097134ff3c332f>
    <TaxCatchAll xmlns="1ee30149-c5e9-4ea1-bb96-d55a59e3c960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245C822AA70F84397A5B406073A16A3" ma:contentTypeVersion="13" ma:contentTypeDescription="Create a new document." ma:contentTypeScope="" ma:versionID="05d66d8109660497592c49263ac9c1ca">
  <xsd:schema xmlns:xsd="http://www.w3.org/2001/XMLSchema" xmlns:xs="http://www.w3.org/2001/XMLSchema" xmlns:p="http://schemas.microsoft.com/office/2006/metadata/properties" xmlns:ns2="96be4e6c-374b-4663-9617-e5388806035f" xmlns:ns3="1ee30149-c5e9-4ea1-bb96-d55a59e3c960" targetNamespace="http://schemas.microsoft.com/office/2006/metadata/properties" ma:root="true" ma:fieldsID="dcb0e19b195cb50022aa43007e44a9f8" ns2:_="" ns3:_="">
    <xsd:import namespace="96be4e6c-374b-4663-9617-e5388806035f"/>
    <xsd:import namespace="1ee30149-c5e9-4ea1-bb96-d55a59e3c96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be4e6c-374b-4663-9617-e538880603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9e7d7f83-bb40-45d7-9aee-820f2fa0623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e30149-c5e9-4ea1-bb96-d55a59e3c96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a9dcf21c-be05-4f83-b358-e657f22d7193}" ma:internalName="TaxCatchAll" ma:showField="CatchAllData" ma:web="1ee30149-c5e9-4ea1-bb96-d55a59e3c96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7138EF7-E09D-4DD5-8957-E5D102E5621E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daec97b7-ab78-4efd-93be-b340e2d6152d"/>
    <ds:schemaRef ds:uri="http://www.w3.org/XML/1998/namespace"/>
    <ds:schemaRef ds:uri="http://purl.org/dc/dcmitype/"/>
    <ds:schemaRef ds:uri="96be4e6c-374b-4663-9617-e5388806035f"/>
    <ds:schemaRef ds:uri="1ee30149-c5e9-4ea1-bb96-d55a59e3c960"/>
  </ds:schemaRefs>
</ds:datastoreItem>
</file>

<file path=customXml/itemProps2.xml><?xml version="1.0" encoding="utf-8"?>
<ds:datastoreItem xmlns:ds="http://schemas.openxmlformats.org/officeDocument/2006/customXml" ds:itemID="{A12A9A30-62B0-45E3-95B6-2132CB680D9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C18F59-4E8A-4549-BECE-E4369A4B58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6be4e6c-374b-4663-9617-e5388806035f"/>
    <ds:schemaRef ds:uri="1ee30149-c5e9-4ea1-bb96-d55a59e3c96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93aedbdc-cc67-4652-aa12-d250a876ae79}" enabled="0" method="" siteId="{93aedbdc-cc67-4652-aa12-d250a876ae7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Interlock Pavers &amp; Drainage</vt:lpstr>
      <vt:lpstr>Portal frame Shelter</vt:lpstr>
      <vt:lpstr>'Interlock Pavers &amp; Drainage'!Print_Area</vt:lpstr>
      <vt:lpstr>'Portal frame Shelter'!Print_Area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Khuthala Ketano</dc:creator>
  <cp:lastModifiedBy>Barbar Khambule</cp:lastModifiedBy>
  <cp:lastPrinted>2025-08-26T07:03:09Z</cp:lastPrinted>
  <dcterms:created xsi:type="dcterms:W3CDTF">2024-12-19T11:47:41Z</dcterms:created>
  <dcterms:modified xsi:type="dcterms:W3CDTF">2026-03-26T09:19:49Z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0x0101008245C822AA70F84397A5B406073A16A3</vt:lpwstr>
  </property>
  <property fmtid="{D5CDD505-2E9C-101B-9397-08002B2CF9AE}" pid="3" name="MediaServiceImageTags">
    <vt:lpwstr/>
  </property>
  <property fmtid="{D5CDD505-2E9C-101B-9397-08002B2CF9AE}" pid="4" name="Folder_Number">
    <vt:lpwstr/>
  </property>
  <property fmtid="{D5CDD505-2E9C-101B-9397-08002B2CF9AE}" pid="5" name="Folder_Code">
    <vt:lpwstr/>
  </property>
  <property fmtid="{D5CDD505-2E9C-101B-9397-08002B2CF9AE}" pid="6" name="Folder_Name">
    <vt:lpwstr/>
  </property>
  <property fmtid="{D5CDD505-2E9C-101B-9397-08002B2CF9AE}" pid="7" name="Folder_Description">
    <vt:lpwstr/>
  </property>
  <property fmtid="{D5CDD505-2E9C-101B-9397-08002B2CF9AE}" pid="8" name="/Folder_Name/">
    <vt:lpwstr/>
  </property>
  <property fmtid="{D5CDD505-2E9C-101B-9397-08002B2CF9AE}" pid="9" name="/Folder_Description/">
    <vt:lpwstr/>
  </property>
  <property fmtid="{D5CDD505-2E9C-101B-9397-08002B2CF9AE}" pid="10" name="Folder_Version">
    <vt:lpwstr/>
  </property>
  <property fmtid="{D5CDD505-2E9C-101B-9397-08002B2CF9AE}" pid="11" name="Folder_VersionSeq">
    <vt:lpwstr/>
  </property>
  <property fmtid="{D5CDD505-2E9C-101B-9397-08002B2CF9AE}" pid="12" name="Folder_Manager">
    <vt:lpwstr/>
  </property>
  <property fmtid="{D5CDD505-2E9C-101B-9397-08002B2CF9AE}" pid="13" name="Folder_ManagerDesc">
    <vt:lpwstr/>
  </property>
  <property fmtid="{D5CDD505-2E9C-101B-9397-08002B2CF9AE}" pid="14" name="Folder_Storage">
    <vt:lpwstr/>
  </property>
  <property fmtid="{D5CDD505-2E9C-101B-9397-08002B2CF9AE}" pid="15" name="Folder_StorageDesc">
    <vt:lpwstr/>
  </property>
  <property fmtid="{D5CDD505-2E9C-101B-9397-08002B2CF9AE}" pid="16" name="Folder_Creator">
    <vt:lpwstr/>
  </property>
  <property fmtid="{D5CDD505-2E9C-101B-9397-08002B2CF9AE}" pid="17" name="Folder_CreatorDesc">
    <vt:lpwstr/>
  </property>
  <property fmtid="{D5CDD505-2E9C-101B-9397-08002B2CF9AE}" pid="18" name="Folder_CreateDate">
    <vt:lpwstr/>
  </property>
  <property fmtid="{D5CDD505-2E9C-101B-9397-08002B2CF9AE}" pid="19" name="Folder_Updater">
    <vt:lpwstr/>
  </property>
  <property fmtid="{D5CDD505-2E9C-101B-9397-08002B2CF9AE}" pid="20" name="Folder_UpdaterDesc">
    <vt:lpwstr/>
  </property>
  <property fmtid="{D5CDD505-2E9C-101B-9397-08002B2CF9AE}" pid="21" name="Folder_UpdateDate">
    <vt:lpwstr/>
  </property>
  <property fmtid="{D5CDD505-2E9C-101B-9397-08002B2CF9AE}" pid="22" name="Document_Number">
    <vt:lpwstr/>
  </property>
  <property fmtid="{D5CDD505-2E9C-101B-9397-08002B2CF9AE}" pid="23" name="Document_Name">
    <vt:lpwstr/>
  </property>
  <property fmtid="{D5CDD505-2E9C-101B-9397-08002B2CF9AE}" pid="24" name="Document_FileName">
    <vt:lpwstr/>
  </property>
  <property fmtid="{D5CDD505-2E9C-101B-9397-08002B2CF9AE}" pid="25" name="Document_Version">
    <vt:lpwstr/>
  </property>
  <property fmtid="{D5CDD505-2E9C-101B-9397-08002B2CF9AE}" pid="26" name="Document_VersionSeq">
    <vt:lpwstr/>
  </property>
  <property fmtid="{D5CDD505-2E9C-101B-9397-08002B2CF9AE}" pid="27" name="Document_Creator">
    <vt:lpwstr/>
  </property>
  <property fmtid="{D5CDD505-2E9C-101B-9397-08002B2CF9AE}" pid="28" name="Document_CreatorDesc">
    <vt:lpwstr/>
  </property>
  <property fmtid="{D5CDD505-2E9C-101B-9397-08002B2CF9AE}" pid="29" name="Document_CreateDate">
    <vt:lpwstr/>
  </property>
  <property fmtid="{D5CDD505-2E9C-101B-9397-08002B2CF9AE}" pid="30" name="Document_Updater">
    <vt:lpwstr/>
  </property>
  <property fmtid="{D5CDD505-2E9C-101B-9397-08002B2CF9AE}" pid="31" name="Document_UpdaterDesc">
    <vt:lpwstr/>
  </property>
  <property fmtid="{D5CDD505-2E9C-101B-9397-08002B2CF9AE}" pid="32" name="Document_UpdateDate">
    <vt:lpwstr/>
  </property>
  <property fmtid="{D5CDD505-2E9C-101B-9397-08002B2CF9AE}" pid="33" name="Document_Size">
    <vt:lpwstr/>
  </property>
  <property fmtid="{D5CDD505-2E9C-101B-9397-08002B2CF9AE}" pid="34" name="Document_Storage">
    <vt:lpwstr/>
  </property>
  <property fmtid="{D5CDD505-2E9C-101B-9397-08002B2CF9AE}" pid="35" name="Document_StorageDesc">
    <vt:lpwstr/>
  </property>
  <property fmtid="{D5CDD505-2E9C-101B-9397-08002B2CF9AE}" pid="36" name="Document_Department">
    <vt:lpwstr/>
  </property>
  <property fmtid="{D5CDD505-2E9C-101B-9397-08002B2CF9AE}" pid="37" name="Document_DepartmentDesc">
    <vt:lpwstr/>
  </property>
</Properties>
</file>