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00" tabRatio="953" activeTab="7"/>
  </bookViews>
  <sheets>
    <sheet name="1200A" sheetId="1" r:id="rId1"/>
    <sheet name="1200C" sheetId="2" r:id="rId2"/>
    <sheet name="1200DB" sheetId="7" r:id="rId3"/>
    <sheet name="1200L " sheetId="29" r:id="rId4"/>
    <sheet name="1200LB " sheetId="28" r:id="rId5"/>
    <sheet name="1200LD" sheetId="31" r:id="rId6"/>
    <sheet name="1200LF" sheetId="30" r:id="rId7"/>
    <sheet name="Summary" sheetId="23" r:id="rId8"/>
    <sheet name="Sheet1" sheetId="22" state="hidden" r:id="rId9"/>
  </sheets>
  <definedNames>
    <definedName name="_" localSheetId="4">#REF!</definedName>
    <definedName name="_" localSheetId="5">#REF!</definedName>
    <definedName name="_">#REF!</definedName>
    <definedName name="_____________________________________________SEC1200" localSheetId="4">#REF!</definedName>
    <definedName name="_____________________________________________SEC1200">#REF!</definedName>
    <definedName name="____________________________________________SEC1200" localSheetId="4">#REF!</definedName>
    <definedName name="____________________________________________SEC1200">#REF!</definedName>
    <definedName name="___________________________________________SEC1200" localSheetId="4">#REF!</definedName>
    <definedName name="___________________________________________SEC1200">#REF!</definedName>
    <definedName name="__________________________________________SEC1200" localSheetId="4">#REF!</definedName>
    <definedName name="__________________________________________SEC1200">#REF!</definedName>
    <definedName name="______________________________________SEC1200" localSheetId="4">#REF!</definedName>
    <definedName name="______________________________________SEC1200">#REF!</definedName>
    <definedName name="________________________________SEC1200" localSheetId="4">#REF!</definedName>
    <definedName name="________________________________SEC1200">#REF!</definedName>
    <definedName name="______________________________SEC1200" localSheetId="4">#REF!</definedName>
    <definedName name="______________________________SEC1200">#REF!</definedName>
    <definedName name="_____________________________SEC1200a" localSheetId="4">#REF!</definedName>
    <definedName name="_____________________________SEC1200a">#REF!</definedName>
    <definedName name="_____________________________SEC5800" localSheetId="4">#REF!</definedName>
    <definedName name="_____________________________SEC5800">#REF!</definedName>
    <definedName name="____________________________SEC1200" localSheetId="4">#REF!</definedName>
    <definedName name="____________________________SEC1200">#REF!</definedName>
    <definedName name="___________________________SEC5800" localSheetId="4">#REF!</definedName>
    <definedName name="___________________________SEC5800">#REF!</definedName>
    <definedName name="__________________________SEC1200" localSheetId="4">#REF!</definedName>
    <definedName name="__________________________SEC1200">#REF!</definedName>
    <definedName name="________________________SEC1200" localSheetId="4">#REF!</definedName>
    <definedName name="________________________SEC1200">#REF!</definedName>
    <definedName name="_______________________SEC1200a" localSheetId="4">#REF!</definedName>
    <definedName name="_______________________SEC1200a">#REF!</definedName>
    <definedName name="______________________SEC1200" localSheetId="4">#REF!</definedName>
    <definedName name="______________________SEC1200">#REF!</definedName>
    <definedName name="_____________________SEC12001" localSheetId="4">#REF!</definedName>
    <definedName name="_____________________SEC12001">#REF!</definedName>
    <definedName name="____________________SEC1200" localSheetId="4">#REF!</definedName>
    <definedName name="____________________SEC1200">#REF!</definedName>
    <definedName name="__________________SEC1200" localSheetId="4">#REF!</definedName>
    <definedName name="__________________SEC1200">#REF!</definedName>
    <definedName name="________________SEC1200" localSheetId="4">#REF!</definedName>
    <definedName name="________________SEC1200">#REF!</definedName>
    <definedName name="______________SEC1200" localSheetId="4">#REF!</definedName>
    <definedName name="______________SEC1200">#REF!</definedName>
    <definedName name="_____________SEC1200" localSheetId="4">#REF!</definedName>
    <definedName name="_____________SEC1200">#REF!</definedName>
    <definedName name="____________SEC1200" localSheetId="4">#REF!</definedName>
    <definedName name="____________SEC1200">#REF!</definedName>
    <definedName name="___________SEC1200" localSheetId="4">#REF!</definedName>
    <definedName name="___________SEC1200">#REF!</definedName>
    <definedName name="__________SEC1200" localSheetId="4">#REF!</definedName>
    <definedName name="__________SEC1200">#REF!</definedName>
    <definedName name="_________SEC1200" localSheetId="4">#REF!</definedName>
    <definedName name="_________SEC1200">#REF!</definedName>
    <definedName name="________SEC1200" localSheetId="4">#REF!</definedName>
    <definedName name="________SEC1200">#REF!</definedName>
    <definedName name="_______SEC1200" localSheetId="4">#REF!</definedName>
    <definedName name="_______SEC1200">#REF!</definedName>
    <definedName name="______SEC1200" localSheetId="4">#REF!</definedName>
    <definedName name="______SEC1200">#REF!</definedName>
    <definedName name="_____SEC1200" localSheetId="4">#REF!</definedName>
    <definedName name="_____SEC1200">#REF!</definedName>
    <definedName name="____SEC1200" localSheetId="4">#REF!</definedName>
    <definedName name="____SEC1200">#REF!</definedName>
    <definedName name="___SEC1200" localSheetId="4">#REF!</definedName>
    <definedName name="___SEC1200">#REF!</definedName>
    <definedName name="__SEC1200" localSheetId="4">#REF!</definedName>
    <definedName name="__SEC1200">#REF!</definedName>
    <definedName name="_0" localSheetId="4">#REF!</definedName>
    <definedName name="_0">#REF!</definedName>
    <definedName name="_1" localSheetId="4">#REF!</definedName>
    <definedName name="_1">#REF!</definedName>
    <definedName name="_2" localSheetId="4">#REF!</definedName>
    <definedName name="_2">#REF!</definedName>
    <definedName name="_3" localSheetId="4">#REF!</definedName>
    <definedName name="_3">#REF!</definedName>
    <definedName name="_4" localSheetId="4">#REF!</definedName>
    <definedName name="_4">#REF!</definedName>
    <definedName name="_5" localSheetId="4">#REF!</definedName>
    <definedName name="_5">#REF!</definedName>
    <definedName name="_6" localSheetId="4">#REF!</definedName>
    <definedName name="_6">#REF!</definedName>
    <definedName name="_7" localSheetId="4">#REF!</definedName>
    <definedName name="_7">#REF!</definedName>
    <definedName name="_a" localSheetId="4">#REF!</definedName>
    <definedName name="_a">#REF!</definedName>
    <definedName name="_f" localSheetId="4">#REF!</definedName>
    <definedName name="_f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Parse_Out" localSheetId="4" hidden="1">#REF!</definedName>
    <definedName name="_Parse_Out" hidden="1">#REF!</definedName>
    <definedName name="_SEC1200" localSheetId="4">#REF!</definedName>
    <definedName name="_SEC1200">#REF!</definedName>
    <definedName name="_sec120000" localSheetId="4">#REF!</definedName>
    <definedName name="_sec120000">#REF!</definedName>
    <definedName name="_Sort" localSheetId="4" hidden="1">#REF!</definedName>
    <definedName name="_Sort" hidden="1">#REF!</definedName>
    <definedName name="_x1" localSheetId="4">#REF!</definedName>
    <definedName name="_x1">#REF!</definedName>
    <definedName name="_x2" localSheetId="4">#REF!</definedName>
    <definedName name="_x2">#REF!</definedName>
    <definedName name="_x3" localSheetId="4">#REF!</definedName>
    <definedName name="_x3">#REF!</definedName>
    <definedName name="_x4" localSheetId="4">#REF!</definedName>
    <definedName name="_x4">#REF!</definedName>
    <definedName name="_z1" localSheetId="4">#REF!</definedName>
    <definedName name="_z1">#REF!</definedName>
    <definedName name="_z10" localSheetId="4">#REF!</definedName>
    <definedName name="_z10">#REF!</definedName>
    <definedName name="_z11" localSheetId="4">#REF!</definedName>
    <definedName name="_z11">#REF!</definedName>
    <definedName name="_z13" localSheetId="4" hidden="1">#REF!</definedName>
    <definedName name="_z13" hidden="1">#REF!</definedName>
    <definedName name="_z14" localSheetId="4">#REF!</definedName>
    <definedName name="_z14">#REF!</definedName>
    <definedName name="_z2" localSheetId="4" hidden="1">#REF!</definedName>
    <definedName name="_z2" hidden="1">#REF!</definedName>
    <definedName name="_z3" localSheetId="4" hidden="1">#REF!</definedName>
    <definedName name="_z3" hidden="1">#REF!</definedName>
    <definedName name="_z4" localSheetId="4">#REF!</definedName>
    <definedName name="_z4">#REF!</definedName>
    <definedName name="_z5" localSheetId="4">#REF!</definedName>
    <definedName name="_z5">#REF!</definedName>
    <definedName name="_z6" localSheetId="4" hidden="1">#REF!</definedName>
    <definedName name="_z6" hidden="1">#REF!</definedName>
    <definedName name="_z7" localSheetId="4" hidden="1">#REF!</definedName>
    <definedName name="_z7" hidden="1">#REF!</definedName>
    <definedName name="_z8" localSheetId="4">#REF!</definedName>
    <definedName name="_z8">#REF!</definedName>
    <definedName name="_z9" localSheetId="4" hidden="1">#REF!</definedName>
    <definedName name="_z9" hidden="1">#REF!</definedName>
    <definedName name="a" localSheetId="4" hidden="1">#REF!</definedName>
    <definedName name="a" hidden="1">#REF!</definedName>
    <definedName name="ai" localSheetId="4">#REF!</definedName>
    <definedName name="ai">#REF!</definedName>
    <definedName name="ALL" localSheetId="4">#REF!</definedName>
    <definedName name="ALL">#REF!</definedName>
    <definedName name="b" localSheetId="4" hidden="1">#REF!</definedName>
    <definedName name="b" hidden="1">#REF!</definedName>
    <definedName name="Calcs" localSheetId="4">#REF!</definedName>
    <definedName name="Calcs">#REF!</definedName>
    <definedName name="Calculations" localSheetId="4">#REF!</definedName>
    <definedName name="Calculations">#REF!</definedName>
    <definedName name="cm" localSheetId="4">#REF!</definedName>
    <definedName name="cm">#REF!</definedName>
    <definedName name="D" localSheetId="4" hidden="1">#REF!</definedName>
    <definedName name="D" hidden="1">#REF!</definedName>
    <definedName name="db" localSheetId="4">#REF!</definedName>
    <definedName name="db">#REF!</definedName>
    <definedName name="e" localSheetId="4">#REF!</definedName>
    <definedName name="e">#REF!</definedName>
    <definedName name="fi" localSheetId="4">#REF!</definedName>
    <definedName name="fi">#REF!</definedName>
    <definedName name="ga" localSheetId="4">#REF!</definedName>
    <definedName name="ga">#REF!</definedName>
    <definedName name="Items_01" localSheetId="4">#REF!</definedName>
    <definedName name="Items_01">#REF!</definedName>
    <definedName name="la" localSheetId="4">#REF!</definedName>
    <definedName name="la">#REF!</definedName>
    <definedName name="laa" localSheetId="4">#REF!</definedName>
    <definedName name="laa">#REF!</definedName>
    <definedName name="lab" localSheetId="4">#REF!</definedName>
    <definedName name="lab">#REF!</definedName>
    <definedName name="lb" localSheetId="4">#REF!</definedName>
    <definedName name="lb">#REF!</definedName>
    <definedName name="lc" localSheetId="4">#REF!</definedName>
    <definedName name="lc">#REF!</definedName>
    <definedName name="ld" localSheetId="4">#REF!</definedName>
    <definedName name="ld">#REF!</definedName>
    <definedName name="le" localSheetId="4">#REF!</definedName>
    <definedName name="le">#REF!</definedName>
    <definedName name="lf" localSheetId="4">#REF!</definedName>
    <definedName name="lf">#REF!</definedName>
    <definedName name="lg" localSheetId="4">#REF!</definedName>
    <definedName name="lg">#REF!</definedName>
    <definedName name="lh" localSheetId="4">#REF!</definedName>
    <definedName name="lh">#REF!</definedName>
    <definedName name="li" localSheetId="4">#REF!</definedName>
    <definedName name="li">#REF!</definedName>
    <definedName name="lj" localSheetId="4">#REF!</definedName>
    <definedName name="lj">#REF!</definedName>
    <definedName name="lk" localSheetId="4">#REF!</definedName>
    <definedName name="lk">#REF!</definedName>
    <definedName name="lm" localSheetId="4">#REF!</definedName>
    <definedName name="lm">#REF!</definedName>
    <definedName name="ln" localSheetId="4">#REF!</definedName>
    <definedName name="ln">#REF!</definedName>
    <definedName name="lo" localSheetId="4">#REF!</definedName>
    <definedName name="lo">#REF!</definedName>
    <definedName name="lp" localSheetId="4">#REF!</definedName>
    <definedName name="lp">#REF!</definedName>
    <definedName name="lq" localSheetId="4">#REF!</definedName>
    <definedName name="lq">#REF!</definedName>
    <definedName name="lr" localSheetId="4">#REF!</definedName>
    <definedName name="lr">#REF!</definedName>
    <definedName name="ls" localSheetId="4">#REF!</definedName>
    <definedName name="ls">#REF!</definedName>
    <definedName name="lsa" localSheetId="4">#REF!</definedName>
    <definedName name="lsa">#REF!</definedName>
    <definedName name="lsb" localSheetId="4">#REF!</definedName>
    <definedName name="lsb">#REF!</definedName>
    <definedName name="lsc" localSheetId="4">#REF!</definedName>
    <definedName name="lsc">#REF!</definedName>
    <definedName name="lsd" localSheetId="4">#REF!</definedName>
    <definedName name="lsd">#REF!</definedName>
    <definedName name="lse" localSheetId="4">#REF!</definedName>
    <definedName name="lse">#REF!</definedName>
    <definedName name="lsf" localSheetId="4">#REF!</definedName>
    <definedName name="lsf">#REF!</definedName>
    <definedName name="lsg" localSheetId="4">#REF!</definedName>
    <definedName name="lsg">#REF!</definedName>
    <definedName name="lsh" localSheetId="4">#REF!</definedName>
    <definedName name="lsh">#REF!</definedName>
    <definedName name="lsi" localSheetId="4">#REF!</definedName>
    <definedName name="lsi">#REF!</definedName>
    <definedName name="lsj" localSheetId="4">#REF!</definedName>
    <definedName name="lsj">#REF!</definedName>
    <definedName name="lsk" localSheetId="4">#REF!</definedName>
    <definedName name="lsk">#REF!</definedName>
    <definedName name="lsl" localSheetId="4">#REF!</definedName>
    <definedName name="lsl">#REF!</definedName>
    <definedName name="lsm" localSheetId="4">#REF!</definedName>
    <definedName name="lsm">#REF!</definedName>
    <definedName name="lsn" localSheetId="4">#REF!</definedName>
    <definedName name="lsn">#REF!</definedName>
    <definedName name="lso" localSheetId="4">#REF!</definedName>
    <definedName name="lso">#REF!</definedName>
    <definedName name="lsp" localSheetId="4">#REF!</definedName>
    <definedName name="lsp">#REF!</definedName>
    <definedName name="lsq" localSheetId="4">#REF!</definedName>
    <definedName name="lsq">#REF!</definedName>
    <definedName name="lsr" localSheetId="4">#REF!</definedName>
    <definedName name="lsr">#REF!</definedName>
    <definedName name="lss" localSheetId="4">#REF!</definedName>
    <definedName name="lss">#REF!</definedName>
    <definedName name="lst" localSheetId="4">#REF!</definedName>
    <definedName name="lst">#REF!</definedName>
    <definedName name="lsu" localSheetId="4">#REF!</definedName>
    <definedName name="lsu">#REF!</definedName>
    <definedName name="lsv" localSheetId="4">#REF!</definedName>
    <definedName name="lsv">#REF!</definedName>
    <definedName name="lsw" localSheetId="4">#REF!</definedName>
    <definedName name="lsw">#REF!</definedName>
    <definedName name="lsx" localSheetId="4">#REF!</definedName>
    <definedName name="lsx">#REF!</definedName>
    <definedName name="lsy" localSheetId="4">#REF!</definedName>
    <definedName name="lsy">#REF!</definedName>
    <definedName name="lsz" localSheetId="4">#REF!</definedName>
    <definedName name="lsz">#REF!</definedName>
    <definedName name="lt" localSheetId="4">#REF!</definedName>
    <definedName name="lt">#REF!</definedName>
    <definedName name="lu" localSheetId="4">#REF!</definedName>
    <definedName name="lu">#REF!</definedName>
    <definedName name="lv" localSheetId="4">#REF!</definedName>
    <definedName name="lv">#REF!</definedName>
    <definedName name="lw" localSheetId="4">#REF!</definedName>
    <definedName name="lw">#REF!</definedName>
    <definedName name="lx" localSheetId="4">#REF!</definedName>
    <definedName name="lx">#REF!</definedName>
    <definedName name="ly" localSheetId="4">#REF!</definedName>
    <definedName name="ly">#REF!</definedName>
    <definedName name="lz" localSheetId="4">#REF!</definedName>
    <definedName name="lz">#REF!</definedName>
    <definedName name="mea" localSheetId="4">#REF!</definedName>
    <definedName name="mea">#REF!</definedName>
    <definedName name="mo" localSheetId="4">#REF!</definedName>
    <definedName name="mo">#REF!</definedName>
    <definedName name="new" localSheetId="4">#REF!</definedName>
    <definedName name="new">#REF!</definedName>
    <definedName name="ok" localSheetId="4">#REF!</definedName>
    <definedName name="ok">#REF!</definedName>
    <definedName name="po" localSheetId="4">#REF!</definedName>
    <definedName name="po">#REF!</definedName>
    <definedName name="_xlnm.Print_Area" localSheetId="0">'1200A'!$A$9:$I$98</definedName>
    <definedName name="_xlnm.Print_Area" localSheetId="1">'1200C'!$A$1:$G$37</definedName>
    <definedName name="_xlnm.Print_Area" localSheetId="2">'1200DB'!$A$1:$J$50</definedName>
    <definedName name="_xlnm.Print_Area" localSheetId="3">'1200L '!$A$1:$I$129</definedName>
    <definedName name="_xlnm.Print_Area" localSheetId="4">'1200LB '!$A$1:$K$53</definedName>
    <definedName name="_xlnm.Print_Area" localSheetId="5">'1200LD'!$A$1:$J$31</definedName>
    <definedName name="_xlnm.Print_Area" localSheetId="6">'1200LF'!$A$1:$J$42</definedName>
    <definedName name="_xlnm.Print_Area" localSheetId="7">Summary!$A$1:$H$80</definedName>
    <definedName name="_xlnm.Print_Titles">#REF!</definedName>
    <definedName name="pt" localSheetId="4">#REF!</definedName>
    <definedName name="pt">#REF!</definedName>
    <definedName name="Runway_Threshold_06" localSheetId="4">#REF!</definedName>
    <definedName name="Runway_Threshold_06">#REF!</definedName>
    <definedName name="SCALE_2005CSE1" localSheetId="4">#REF!</definedName>
    <definedName name="SCALE_2005CSE1">#REF!</definedName>
    <definedName name="SCALE_2005CSE2" localSheetId="4">#REF!</definedName>
    <definedName name="SCALE_2005CSE2">#REF!</definedName>
    <definedName name="SCHED1" localSheetId="4">#REF!</definedName>
    <definedName name="SCHED1">#REF!</definedName>
    <definedName name="SCHED2" localSheetId="4">#REF!</definedName>
    <definedName name="SCHED2">#REF!</definedName>
    <definedName name="so" localSheetId="4">#REF!</definedName>
    <definedName name="so">#REF!</definedName>
    <definedName name="SupportType" localSheetId="4">#REF!</definedName>
    <definedName name="Support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<sst xmlns="http://schemas.openxmlformats.org/spreadsheetml/2006/main" count="758" uniqueCount="368">
  <si>
    <t>LESEDI LOCAL MUNICIPALITY</t>
  </si>
  <si>
    <t>TENDER NUMBER:</t>
  </si>
  <si>
    <t>THE APPOINTMENT OF A CONTRACTOR FOR THE REPLACEMENT OF ASBESTOS CEMENT (AC) WATER PIPES IN HEIDELBERG, GAUTENG – PHASE 8,9,10 ON AN AS AND WHEN REQUIRED BASIS FOR LESEDI LOCAL MUNICIPALITY FOR A PERIOD OF THREE YEARS (36 MONTHS)</t>
  </si>
  <si>
    <t>XXXXXX</t>
  </si>
  <si>
    <t>SCHEDULE OF QUANTITIES</t>
  </si>
  <si>
    <t>SECTION 1200 PART A: PRELIMINARY AND GENERAL</t>
  </si>
  <si>
    <t>ITEM NO</t>
  </si>
  <si>
    <t>PAY ITEM</t>
  </si>
  <si>
    <t>DESCRIPTION</t>
  </si>
  <si>
    <t>UNIT</t>
  </si>
  <si>
    <t>QTY</t>
  </si>
  <si>
    <t>RATE</t>
  </si>
  <si>
    <t>AMOUNT</t>
  </si>
  <si>
    <t>PSA 8.3</t>
  </si>
  <si>
    <t>SCHEDULED FIXED-CHARGE &amp; VALUE-RELATED ITEMS</t>
  </si>
  <si>
    <t>1.1.1</t>
  </si>
  <si>
    <t>PSA 8.3.1</t>
  </si>
  <si>
    <t>Contractual Requirements (Percetage of the Contract Value Excl. VAT and Contingencies Less items 1.1.2 to 1.8)</t>
  </si>
  <si>
    <t>Included</t>
  </si>
  <si>
    <t>15% for Projects with Contract Value of &lt;= R5 Mil</t>
  </si>
  <si>
    <t>10% for Projects with Contract Value of &gt; R5 Mil</t>
  </si>
  <si>
    <t>1.1.2</t>
  </si>
  <si>
    <t>PSA 8.3.2</t>
  </si>
  <si>
    <t>Establishment of facilities on Site</t>
  </si>
  <si>
    <t>1.1.2.1</t>
  </si>
  <si>
    <t>8.3.2.1</t>
  </si>
  <si>
    <t>Facilities for Engineer</t>
  </si>
  <si>
    <t>(a)</t>
  </si>
  <si>
    <t>Furnished offices</t>
  </si>
  <si>
    <t>No</t>
  </si>
  <si>
    <t>(b)</t>
  </si>
  <si>
    <t>Telephone</t>
  </si>
  <si>
    <t>1.1.2.2</t>
  </si>
  <si>
    <t>8.3.2.2</t>
  </si>
  <si>
    <t>Facilities for Contractor</t>
  </si>
  <si>
    <t>Offices &amp; storage sheds</t>
  </si>
  <si>
    <t>(e)</t>
  </si>
  <si>
    <t>Ablution &amp; latrine facilities</t>
  </si>
  <si>
    <t>(g)</t>
  </si>
  <si>
    <t>Water supplies, electric power &amp; communications</t>
  </si>
  <si>
    <t>Sum</t>
  </si>
  <si>
    <t>(h)</t>
  </si>
  <si>
    <t>Dealing with water</t>
  </si>
  <si>
    <t>1.1.3</t>
  </si>
  <si>
    <t>8.3.4</t>
  </si>
  <si>
    <t>Removal of site establishment</t>
  </si>
  <si>
    <t>SCHEDULED TIME-RELATED ITEMS</t>
  </si>
  <si>
    <t>1.2.1</t>
  </si>
  <si>
    <t>PSA 8.4.1</t>
  </si>
  <si>
    <t>Contractual requirements (Monthly Charge based on the Contract Value Excl. VAT and Contingencies Less items 1.1.2 to 1.13 and 1.22 to 1.8)</t>
  </si>
  <si>
    <t>Max 0.5% for Projects with Contract Value of &lt;= R5 Mil</t>
  </si>
  <si>
    <t>Max 0.5% for Projects with Contract Value of &gt; R5 Mil</t>
  </si>
  <si>
    <t>1.2.2</t>
  </si>
  <si>
    <t>8.4.2</t>
  </si>
  <si>
    <t>Operate and maintain facilities on the site for duration of construction except where otherwise stated</t>
  </si>
  <si>
    <t>1.2.2.1</t>
  </si>
  <si>
    <t>8.4.2.1</t>
  </si>
  <si>
    <t>Month</t>
  </si>
  <si>
    <t>(d)</t>
  </si>
  <si>
    <t xml:space="preserve"> Survey assistants &amp; materials</t>
  </si>
  <si>
    <t>1.2.2.2</t>
  </si>
  <si>
    <t>8.4.2.2</t>
  </si>
  <si>
    <t>(i)</t>
  </si>
  <si>
    <t>Access</t>
  </si>
  <si>
    <t>1.2.3</t>
  </si>
  <si>
    <t>8.4.3</t>
  </si>
  <si>
    <t>Supervision for Duration of Contract</t>
  </si>
  <si>
    <t>TOTAL CARRIED FORWARD</t>
  </si>
  <si>
    <t>TOTAL BROUGHT FORWARD</t>
  </si>
  <si>
    <t>1.2.4</t>
  </si>
  <si>
    <t>8.4.4</t>
  </si>
  <si>
    <t>Company &amp; head office overhead costs</t>
  </si>
  <si>
    <t>1.3</t>
  </si>
  <si>
    <t>PSA 8.5</t>
  </si>
  <si>
    <t>SUMS STATED PROVISIONALLY BY THE ENGINEER</t>
  </si>
  <si>
    <t xml:space="preserve">Training </t>
  </si>
  <si>
    <t>1)</t>
  </si>
  <si>
    <t>Non-Accredited</t>
  </si>
  <si>
    <t>Stated Sum</t>
  </si>
  <si>
    <t>2)</t>
  </si>
  <si>
    <t>Accredited</t>
  </si>
  <si>
    <t>3)</t>
  </si>
  <si>
    <t xml:space="preserve">Overheads, charges &amp; profit on b)1),2) above </t>
  </si>
  <si>
    <t>%</t>
  </si>
  <si>
    <t>1.3.4</t>
  </si>
  <si>
    <t>Community Liaison Officers</t>
  </si>
  <si>
    <t>Provision for CLO Salary</t>
  </si>
  <si>
    <t>PC.Sum</t>
  </si>
  <si>
    <t>Provison for CLO Cellular Phone</t>
  </si>
  <si>
    <t>Cost of Cellular Phone Usage for CLO</t>
  </si>
  <si>
    <t>4)</t>
  </si>
  <si>
    <t>Overheads, charges &amp; profit on c)1),2) and 3) above</t>
  </si>
  <si>
    <t>PSA 8.8</t>
  </si>
  <si>
    <t>Wayleave</t>
  </si>
  <si>
    <t>PSA 8.9</t>
  </si>
  <si>
    <t>COMPLIANCE WITH OHS ACT, CONSTRUCTION REGULATIONS 2014 AND OHS SPECIFICATION</t>
  </si>
  <si>
    <t>PSA 8.10</t>
  </si>
  <si>
    <t>Contract Nameboards</t>
  </si>
  <si>
    <t>PSA 8.11</t>
  </si>
  <si>
    <t xml:space="preserve">Environmental Management </t>
  </si>
  <si>
    <t>PSA 8.12</t>
  </si>
  <si>
    <t>Provision of Security Personnel</t>
  </si>
  <si>
    <t>TOTAL CARRIED TO SUMMARY</t>
  </si>
  <si>
    <t>SECTION 1200 PART C: SITE CLEARANCE</t>
  </si>
  <si>
    <t>SCHEDULED ITEMS</t>
  </si>
  <si>
    <t>2.1.1</t>
  </si>
  <si>
    <t>8.2.1</t>
  </si>
  <si>
    <t>Clear and grub</t>
  </si>
  <si>
    <t>ha</t>
  </si>
  <si>
    <t>2.1.2</t>
  </si>
  <si>
    <t>8.2.3</t>
  </si>
  <si>
    <t>Remove &amp; grub all trees and tree stumps regardless of girth</t>
  </si>
  <si>
    <t xml:space="preserve">No </t>
  </si>
  <si>
    <t>2.1.3</t>
  </si>
  <si>
    <t>PSC 8.2.11</t>
  </si>
  <si>
    <t>Remove topsoil to spoil site furnished by Contractor</t>
  </si>
  <si>
    <t>m³</t>
  </si>
  <si>
    <t>2.1.4</t>
  </si>
  <si>
    <t>PSC 8.2.12</t>
  </si>
  <si>
    <t>Removal of Existing Structures</t>
  </si>
  <si>
    <t>(a) Saw cut, remove and dispose of asphalt and stone crush base
up to 200mm thickness</t>
  </si>
  <si>
    <r>
      <rPr>
        <sz val="10"/>
        <color theme="1"/>
        <rFont val="Arial Nova Cond"/>
        <charset val="134"/>
      </rPr>
      <t>m</t>
    </r>
    <r>
      <rPr>
        <vertAlign val="superscript"/>
        <sz val="10"/>
        <color theme="1"/>
        <rFont val="Arial Nova Cond"/>
        <charset val="134"/>
      </rPr>
      <t>2</t>
    </r>
  </si>
  <si>
    <t>(b) Saw cut, remove and dispose of unreinforced concrete of up to 150mm thickness</t>
  </si>
  <si>
    <t>(c) Remove and temporarily store paving block units</t>
  </si>
  <si>
    <t>(d) Remove and temporarily store grass sods</t>
  </si>
  <si>
    <t>(e) Remove and temporarily store all types of kerbs</t>
  </si>
  <si>
    <t>m</t>
  </si>
  <si>
    <t>SECTION 1200 PART DB: EARTHWORKS (PIPE TRENCHES)</t>
  </si>
  <si>
    <t>4.1</t>
  </si>
  <si>
    <t>PSDB 8,3</t>
  </si>
  <si>
    <t>4.1.1</t>
  </si>
  <si>
    <t>PSDB 
8.3.2</t>
  </si>
  <si>
    <t>Excavation</t>
  </si>
  <si>
    <t>a)</t>
  </si>
  <si>
    <t>Excavate in all materials for trenches, backfill, compact and dispose of surplus material for:</t>
  </si>
  <si>
    <t>75 mm to 125 mm diameter</t>
  </si>
  <si>
    <t>i)</t>
  </si>
  <si>
    <t>0 to 1m depth</t>
  </si>
  <si>
    <r>
      <rPr>
        <sz val="10"/>
        <color theme="1"/>
        <rFont val="Arial Nova Cond"/>
        <charset val="134"/>
      </rPr>
      <t>m</t>
    </r>
    <r>
      <rPr>
        <vertAlign val="superscript"/>
        <sz val="10"/>
        <color theme="1"/>
        <rFont val="Arial Nova Cond"/>
        <charset val="134"/>
      </rPr>
      <t>3</t>
    </r>
  </si>
  <si>
    <t>ii)</t>
  </si>
  <si>
    <t>1 to 2m depth</t>
  </si>
  <si>
    <t>iii)</t>
  </si>
  <si>
    <t>2 to 3m depth</t>
  </si>
  <si>
    <t>Over 125 mm to 250 mm diameter</t>
  </si>
  <si>
    <t>b)</t>
  </si>
  <si>
    <t>Extra-over for subitem a) for excavating in:</t>
  </si>
  <si>
    <t>Intermediate material</t>
  </si>
  <si>
    <t>Hard rock material</t>
  </si>
  <si>
    <t>Backfill stabilized with 5% cement where directed by the Engineer</t>
  </si>
  <si>
    <t>4.1.2</t>
  </si>
  <si>
    <t>8.3.3</t>
  </si>
  <si>
    <t>Excavation Ancillaries</t>
  </si>
  <si>
    <t>4.1.2.1</t>
  </si>
  <si>
    <t>8.3.3.1</t>
  </si>
  <si>
    <t>Makeup deficiency in backfill material</t>
  </si>
  <si>
    <t>(c)</t>
  </si>
  <si>
    <t>By importation from commercial or off-site sources selected by Contractor</t>
  </si>
  <si>
    <t>4.1.2.2</t>
  </si>
  <si>
    <t>8.3.6.1.</t>
  </si>
  <si>
    <t>Finishes (Reinstatement)</t>
  </si>
  <si>
    <t>Reinstatement of road crossings, including the supply and installation of hydrofill for reinstatement of road crossings,300mm thick.</t>
  </si>
  <si>
    <t>Re-instate unreinforced concrete, complete</t>
  </si>
  <si>
    <t>Re-instate paving block units, complete</t>
  </si>
  <si>
    <t>Re-instate grass sods, complete</t>
  </si>
  <si>
    <t>Re-instate all types of kerbing, complete</t>
  </si>
  <si>
    <t>(f)</t>
  </si>
  <si>
    <t>Topsoiling including trimming, filling, topsoiling and levelling of verges, removal of debris, rocks, etc. using stockpiled material.</t>
  </si>
  <si>
    <t>8.3.9.1.</t>
  </si>
  <si>
    <t>Existing Services</t>
  </si>
  <si>
    <t>Hand excavation for locating and exposing</t>
  </si>
  <si>
    <t>In Roadways</t>
  </si>
  <si>
    <t>In all other areas</t>
  </si>
  <si>
    <t>SECTION 1200 PART L: MEDIUM PRESSURE PIPELINES</t>
  </si>
  <si>
    <t>7.1.1</t>
  </si>
  <si>
    <t>PSL 8.2.1</t>
  </si>
  <si>
    <t xml:space="preserve">Supply, lay, bed on bedding for flexible pipes complete with couplings, allow for cutting into existing AC or mild steel or uPVC pipes, jointing, testing and disinfecting of pipework: uPVC piping: SABS 966 </t>
  </si>
  <si>
    <t>110 mm diameter uPVC PN 16</t>
  </si>
  <si>
    <t>160 mm diameter uPVC PN 16</t>
  </si>
  <si>
    <t>c)</t>
  </si>
  <si>
    <t>200 mm diameter uPVC PN 16</t>
  </si>
  <si>
    <t>d)</t>
  </si>
  <si>
    <t>250 mm diameter uPVC PN 16</t>
  </si>
  <si>
    <t>Supply, lay, bed on bedding for flexible pipes complete with couplings, allow for cutting into existing AC or mild steel or uPVC pipes, jointing, testing and disinfecting of pipework: Galvanized steel pipes</t>
  </si>
  <si>
    <t>110 mm diameter Steel Pipes</t>
  </si>
  <si>
    <t>Rate Only</t>
  </si>
  <si>
    <t>160 mm diameter Steel Pipes</t>
  </si>
  <si>
    <t>200 mm diameter Steel Pipes</t>
  </si>
  <si>
    <t>250 mm diameter Steel Pipes</t>
  </si>
  <si>
    <t>7.1.2</t>
  </si>
  <si>
    <t>8.2.2</t>
  </si>
  <si>
    <t>Extra-over 8.2.1 for the supplying, laying, and bedding of specials complete with couplings</t>
  </si>
  <si>
    <t>110x110 mm diameter Tee PN 16 uPVC</t>
  </si>
  <si>
    <t>160x160 mm diameter Tee PN 16 uPVC</t>
  </si>
  <si>
    <t>200x200 mm diameter Tee PN 16 uPVC</t>
  </si>
  <si>
    <t>250x250 mm diameter Tee PN 16 uPVC</t>
  </si>
  <si>
    <t>e)</t>
  </si>
  <si>
    <t>250x200 mm diameter Tee PN 16 uPVC</t>
  </si>
  <si>
    <t>f)</t>
  </si>
  <si>
    <t>200x160 mm diameter Tee PN 16 uPVC</t>
  </si>
  <si>
    <t>g)</t>
  </si>
  <si>
    <t>160x110 mm diameter Tee PN 16 uPVC</t>
  </si>
  <si>
    <t>h)</t>
  </si>
  <si>
    <t>110 mm diameter PN 16</t>
  </si>
  <si>
    <t xml:space="preserve"> 11.25° Bend </t>
  </si>
  <si>
    <t xml:space="preserve"> 22,5° Bend </t>
  </si>
  <si>
    <t xml:space="preserve"> 45° Bend </t>
  </si>
  <si>
    <t xml:space="preserve"> 90° Bend </t>
  </si>
  <si>
    <t>160 mm diameter PN 16</t>
  </si>
  <si>
    <t>j)</t>
  </si>
  <si>
    <t>200 mm diameter PN 16</t>
  </si>
  <si>
    <t>k)</t>
  </si>
  <si>
    <t>250 mm diameter PN 16</t>
  </si>
  <si>
    <t>l)</t>
  </si>
  <si>
    <t>160 x 110 mm diameter Reducer PN 16</t>
  </si>
  <si>
    <t>m)</t>
  </si>
  <si>
    <t>200 x 160 mm diameter Reducer PN 16</t>
  </si>
  <si>
    <t>n)</t>
  </si>
  <si>
    <t>250 x 200 mm diameter Reducer PN 16</t>
  </si>
  <si>
    <t>o)</t>
  </si>
  <si>
    <t>p)</t>
  </si>
  <si>
    <t>VJ Adaptor Couplings / Joints</t>
  </si>
  <si>
    <t>110 mm diameter</t>
  </si>
  <si>
    <t>160 mm diameter</t>
  </si>
  <si>
    <t>200 mm diameter</t>
  </si>
  <si>
    <t>250 mm diameter</t>
  </si>
  <si>
    <t>q)</t>
  </si>
  <si>
    <t>Hydrant Tees</t>
  </si>
  <si>
    <t>110 x 80 mm</t>
  </si>
  <si>
    <t>160 x 80 mm</t>
  </si>
  <si>
    <t>200 x 80 mm</t>
  </si>
  <si>
    <t>250 x 80 mm</t>
  </si>
  <si>
    <t xml:space="preserve">r) </t>
  </si>
  <si>
    <t>Hydrants</t>
  </si>
  <si>
    <t>On 110 mm diameter Main</t>
  </si>
  <si>
    <t>On 160 mm diameter Main</t>
  </si>
  <si>
    <t>On 200 mm diameter Main</t>
  </si>
  <si>
    <t>On 250 mm diameter Main</t>
  </si>
  <si>
    <t>7.1.3</t>
  </si>
  <si>
    <t>Extra-over 8.2.1 for the supplying, fixing, and Bedding Valves</t>
  </si>
  <si>
    <t>110 mm Diameter Gate Valve PN 16</t>
  </si>
  <si>
    <t>160 mm Diameter Gate Valve PN 16</t>
  </si>
  <si>
    <t>200 mm Diameter Gate Valve PN 16</t>
  </si>
  <si>
    <t>250 mm Diameter Gate Valve PN 16</t>
  </si>
  <si>
    <t>7.1.4</t>
  </si>
  <si>
    <t>8.2.6</t>
  </si>
  <si>
    <t>Extra-over 8.2.1 or 8.2.2 or 8.2.3 for supplying and installing joints with machined collars and special couplings</t>
  </si>
  <si>
    <t>Prov Sum</t>
  </si>
  <si>
    <t>7.1.5</t>
  </si>
  <si>
    <t>8.2.7</t>
  </si>
  <si>
    <t>Extra-over item for encasing joints</t>
  </si>
  <si>
    <t>Denso Wrapping of Steel Joints</t>
  </si>
  <si>
    <t>PSL 8.2.11</t>
  </si>
  <si>
    <t>Anchor/Thrust Blocks and Pedestals</t>
  </si>
  <si>
    <t>Class 20/19 Mpa Concrete</t>
  </si>
  <si>
    <t>Formwork</t>
  </si>
  <si>
    <t>m²</t>
  </si>
  <si>
    <t>7.1.6</t>
  </si>
  <si>
    <t>PSL 8.2.13</t>
  </si>
  <si>
    <t>Valve and hydrant chambers etc.</t>
  </si>
  <si>
    <t>Valve chamber</t>
  </si>
  <si>
    <t>No.</t>
  </si>
  <si>
    <t>7.1.7</t>
  </si>
  <si>
    <t>PSL 8.2.16</t>
  </si>
  <si>
    <t>Working with Asbestos Pipes</t>
  </si>
  <si>
    <t>Occupational Hygiene</t>
  </si>
  <si>
    <t>Asbestos Management Plan</t>
  </si>
  <si>
    <t>Notification of Asbestos Work from Department of Labour</t>
  </si>
  <si>
    <t>Asbestos Monitoring</t>
  </si>
  <si>
    <t>PPE &amp; Hygiene Facilities</t>
  </si>
  <si>
    <t>5)</t>
  </si>
  <si>
    <t>Professional Report</t>
  </si>
  <si>
    <t>6)</t>
  </si>
  <si>
    <t>Asbestos Free Certificate</t>
  </si>
  <si>
    <t>Removal of Asbestos</t>
  </si>
  <si>
    <t>Labour to remove asbestos material</t>
  </si>
  <si>
    <t>Supervisor on site</t>
  </si>
  <si>
    <t>Travel to site within 100km radius</t>
  </si>
  <si>
    <t>km</t>
  </si>
  <si>
    <t>Handling and Wrapping of Asbestos Products p/ton</t>
  </si>
  <si>
    <t>ton</t>
  </si>
  <si>
    <t>Accommodation</t>
  </si>
  <si>
    <t>Transport to dispose of Asbestos material at registered Asbestos landfill site</t>
  </si>
  <si>
    <t>ton-km</t>
  </si>
  <si>
    <t>7)</t>
  </si>
  <si>
    <t>Disposal at registered landfill levy</t>
  </si>
  <si>
    <t>Removal of fittings on asbestos pipes regardless of size</t>
  </si>
  <si>
    <t>Removal and Disposal</t>
  </si>
  <si>
    <t>Removal, Temporary Storage and transport to client facilities within 15km radius</t>
  </si>
  <si>
    <t>SECTION 1200 PART LB: BEDDING (PIPES)</t>
  </si>
  <si>
    <t>8.1.1</t>
  </si>
  <si>
    <t xml:space="preserve"> 8.2.1</t>
  </si>
  <si>
    <t>Provision of Bedding from Trench Excavation</t>
  </si>
  <si>
    <t>Selected Granular material</t>
  </si>
  <si>
    <t>Selected Fill Material</t>
  </si>
  <si>
    <t>8.1.2</t>
  </si>
  <si>
    <t>Supply only of bedding by Importation</t>
  </si>
  <si>
    <t>8.1.2.1</t>
  </si>
  <si>
    <t>8.2.2.1</t>
  </si>
  <si>
    <t>From other necessary excavations (Provisional)</t>
  </si>
  <si>
    <t>8.1.3</t>
  </si>
  <si>
    <t>8.2.2.3</t>
  </si>
  <si>
    <t>From commercial sources</t>
  </si>
  <si>
    <t>19 mm Stone</t>
  </si>
  <si>
    <t>8.1.4</t>
  </si>
  <si>
    <t>8.2.4</t>
  </si>
  <si>
    <t>Encasing of Pipes in Concrete</t>
  </si>
  <si>
    <t>110 mm Diameter @ Class 20/19</t>
  </si>
  <si>
    <t>160 mm Diameter @ Class 20/19</t>
  </si>
  <si>
    <t>200 mm Diameter @ Class 20/19</t>
  </si>
  <si>
    <t>250 mm Diameter @ Class 20/19</t>
  </si>
  <si>
    <t>SECTION 1200 PART LD: SEWERS</t>
  </si>
  <si>
    <t>Supply, Lay, Joint, Bed (Class C ), and Test Pipeline</t>
  </si>
  <si>
    <t>160mm Diameter uPVC Class 34</t>
  </si>
  <si>
    <t>Inspection Chambers etc.</t>
  </si>
  <si>
    <t>Manhole</t>
  </si>
  <si>
    <t xml:space="preserve">No. </t>
  </si>
  <si>
    <t>3 to 4m depth</t>
  </si>
  <si>
    <t>4 to 5m depth</t>
  </si>
  <si>
    <t>5 to 6m depth</t>
  </si>
  <si>
    <t>6 to 7m depth</t>
  </si>
  <si>
    <t>Erf Connections</t>
  </si>
  <si>
    <t>110 mm diameter uPVC Class 34</t>
  </si>
  <si>
    <t>PSLD 8.2.14</t>
  </si>
  <si>
    <t xml:space="preserve">Connection to existing sewer manhole </t>
  </si>
  <si>
    <t>SECTION 1200 PART LF: ERF CONNECTIONS (WATER)</t>
  </si>
  <si>
    <t>PSLF 8.2.2</t>
  </si>
  <si>
    <t xml:space="preserve">Supply, Lay and Test Erf Connections and associated works as per Engineer's Drawing </t>
  </si>
  <si>
    <t>Single ERF Connections</t>
  </si>
  <si>
    <t xml:space="preserve">Double ERF Connections </t>
  </si>
  <si>
    <t xml:space="preserve">Install meters complete with couplings and PVC box covers </t>
  </si>
  <si>
    <t>SUMMARY OF SCHEDULE OF QUANTITIES</t>
  </si>
  <si>
    <t>SANS 1200 A</t>
  </si>
  <si>
    <t>: PRELIMINARY AND GENERAL</t>
  </si>
  <si>
    <t>SANS 1200 C</t>
  </si>
  <si>
    <t>: SITE CLEARANCE</t>
  </si>
  <si>
    <t>SANS 1200 DB</t>
  </si>
  <si>
    <t>: EARTHWORKS (PIPE TRENCHES)</t>
  </si>
  <si>
    <t>SANS 1200 L</t>
  </si>
  <si>
    <t>: MEDIUM-PRESSURE PIPELINES.</t>
  </si>
  <si>
    <t>SANS 1200 LB</t>
  </si>
  <si>
    <t>: BEDDING (PIPES)</t>
  </si>
  <si>
    <t>SANS 1200 LD</t>
  </si>
  <si>
    <t>: SEWERS</t>
  </si>
  <si>
    <t>SANS 1200 LF</t>
  </si>
  <si>
    <t>: ERF CONNECTIONS (WATER)</t>
  </si>
  <si>
    <t>TOTAL FOR SCHEDULE OF QUANTITIES EXCL. VAT</t>
  </si>
  <si>
    <t>ALLOWANCE FOR CONTINGENCIES @ 10%</t>
  </si>
  <si>
    <t>TOTAL CONTRACT VALUE EXCL. VAT</t>
  </si>
  <si>
    <t>VAT @ 15.5%</t>
  </si>
  <si>
    <t>TOTAL CONTRACT VALUE TO FORM OF OFFER  INCL. VAT</t>
  </si>
  <si>
    <t>SIGNATURE OF THE TENDERER:________________________</t>
  </si>
  <si>
    <t>Sewer Pipe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</si>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</sst>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176" formatCode="_ * #,##0.00_ ;_ * \-#,##0.00_ ;_ * &quot;-&quot;??_ ;_ @_ "/>
    <numFmt numFmtId="177" formatCode="_-&quot;R&quot;* #,##0.00_-;\-&quot;R&quot;* #,##0.00_-;_-&quot;R&quot;* &quot;-&quot;??_-;_-@_-"/>
    <numFmt numFmtId="178" formatCode="_ * #,##0_ ;_ * \-#,##0_ ;_ * &quot;-&quot;_ ;_ @_ "/>
    <numFmt numFmtId="179" formatCode="_-[$R-1C09]* #,##0.00_-;\-[$R-1C09]* #,##0.00_-;_-[$R-1C09]* &quot;-&quot;??_-;_-@_-"/>
    <numFmt numFmtId="180" formatCode="0.0"/>
    <numFmt numFmtId="181" formatCode="0.000"/>
    <numFmt numFmtId="182" formatCode="_-* #,##0.00_-;\-* #,##0.00_-;_-* &quot;-&quot;??_-;_-@_-"/>
    <numFmt numFmtId="183" formatCode="0.0%"/>
    <numFmt numFmtId="184" formatCode="&quot;R&quot;#,##0.00"/>
  </numFmts>
  <fonts count="32">
    <font>
      <sz val="10"/>
      <color theme="1"/>
      <name val="Arial"/>
      <charset val="134"/>
    </font>
    <font>
      <b/>
      <sz val="11"/>
      <color theme="1"/>
      <name val="Arial"/>
      <charset val="134"/>
    </font>
    <font>
      <b/>
      <sz val="10"/>
      <color theme="1"/>
      <name val="Arial"/>
      <charset val="134"/>
    </font>
    <font>
      <sz val="10"/>
      <color rgb="FFFF0000"/>
      <name val="Arial"/>
      <charset val="134"/>
    </font>
    <font>
      <sz val="10"/>
      <color theme="1"/>
      <name val="Arial Nova Cond"/>
      <charset val="134"/>
    </font>
    <font>
      <b/>
      <sz val="10"/>
      <color theme="1"/>
      <name val="Arial Nova Cond"/>
      <charset val="134"/>
    </font>
    <font>
      <b/>
      <u/>
      <sz val="10"/>
      <color theme="1"/>
      <name val="Arial Nova Cond"/>
      <charset val="134"/>
    </font>
    <font>
      <sz val="10"/>
      <name val="Arial Nova Cond"/>
      <charset val="134"/>
    </font>
    <font>
      <sz val="11"/>
      <color theme="1"/>
      <name val="Calibri"/>
      <charset val="134"/>
      <scheme val="minor"/>
    </font>
    <font>
      <sz val="10"/>
      <color rgb="FFFF0000"/>
      <name val="Arial Nova Cond"/>
      <charset val="134"/>
    </font>
    <font>
      <sz val="9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vertAlign val="superscript"/>
      <sz val="10"/>
      <color theme="1"/>
      <name val="Arial Nova Cond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76" fontId="11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0" applyNumberFormat="0" applyAlignment="0" applyProtection="0">
      <alignment vertical="center"/>
    </xf>
    <xf numFmtId="0" fontId="22" fillId="5" borderId="29" applyNumberFormat="0" applyAlignment="0" applyProtection="0">
      <alignment vertical="center"/>
    </xf>
    <xf numFmtId="0" fontId="23" fillId="6" borderId="31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0" fillId="0" borderId="0"/>
    <xf numFmtId="0" fontId="8" fillId="0" borderId="0"/>
    <xf numFmtId="0" fontId="8" fillId="0" borderId="0"/>
    <xf numFmtId="0" fontId="8" fillId="0" borderId="0"/>
  </cellStyleXfs>
  <cellXfs count="20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0" fillId="0" borderId="0" xfId="0" applyAlignment="1">
      <alignment horizontal="left"/>
    </xf>
    <xf numFmtId="179" fontId="0" fillId="0" borderId="9" xfId="0" applyNumberFormat="1" applyBorder="1" applyAlignment="1">
      <alignment horizontal="center"/>
    </xf>
    <xf numFmtId="179" fontId="0" fillId="0" borderId="10" xfId="0" applyNumberFormat="1" applyBorder="1" applyAlignment="1">
      <alignment horizontal="center"/>
    </xf>
    <xf numFmtId="0" fontId="0" fillId="0" borderId="4" xfId="0" applyBorder="1"/>
    <xf numFmtId="179" fontId="0" fillId="0" borderId="0" xfId="0" applyNumberFormat="1"/>
    <xf numFmtId="179" fontId="0" fillId="0" borderId="5" xfId="0" applyNumberFormat="1" applyBorder="1"/>
    <xf numFmtId="179" fontId="0" fillId="0" borderId="0" xfId="0" applyNumberFormat="1" applyAlignment="1">
      <alignment horizontal="center"/>
    </xf>
    <xf numFmtId="179" fontId="0" fillId="0" borderId="5" xfId="0" applyNumberFormat="1" applyBorder="1" applyAlignment="1">
      <alignment horizontal="center"/>
    </xf>
    <xf numFmtId="179" fontId="0" fillId="0" borderId="0" xfId="0" applyNumberForma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77" fontId="0" fillId="0" borderId="0" xfId="2" applyFont="1"/>
    <xf numFmtId="0" fontId="2" fillId="0" borderId="0" xfId="0" applyFont="1"/>
    <xf numFmtId="177" fontId="0" fillId="0" borderId="0" xfId="2" applyFont="1" applyBorder="1"/>
    <xf numFmtId="177" fontId="3" fillId="0" borderId="0" xfId="2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9" fontId="4" fillId="0" borderId="0" xfId="0" applyNumberFormat="1" applyFont="1" applyAlignment="1">
      <alignment horizontal="center" vertical="center"/>
    </xf>
    <xf numFmtId="179" fontId="4" fillId="0" borderId="0" xfId="0" applyNumberFormat="1" applyFont="1" applyAlignment="1">
      <alignment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0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left" vertical="center"/>
    </xf>
    <xf numFmtId="179" fontId="5" fillId="0" borderId="13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horizontal="center" vertical="center"/>
    </xf>
    <xf numFmtId="179" fontId="4" fillId="0" borderId="16" xfId="0" applyNumberFormat="1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179" fontId="4" fillId="0" borderId="13" xfId="0" applyNumberFormat="1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1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80" fontId="7" fillId="0" borderId="16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/>
    </xf>
    <xf numFmtId="177" fontId="4" fillId="0" borderId="16" xfId="2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top" wrapText="1"/>
    </xf>
    <xf numFmtId="179" fontId="7" fillId="0" borderId="16" xfId="0" applyNumberFormat="1" applyFont="1" applyBorder="1" applyAlignment="1">
      <alignment horizontal="center" vertical="center"/>
    </xf>
    <xf numFmtId="179" fontId="7" fillId="0" borderId="16" xfId="0" applyNumberFormat="1" applyFont="1" applyBorder="1" applyAlignment="1">
      <alignment vertical="center"/>
    </xf>
    <xf numFmtId="0" fontId="4" fillId="0" borderId="0" xfId="2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55"/>
    <xf numFmtId="0" fontId="5" fillId="2" borderId="11" xfId="55" applyFont="1" applyFill="1" applyBorder="1" applyAlignment="1">
      <alignment horizontal="left" vertical="center"/>
    </xf>
    <xf numFmtId="0" fontId="5" fillId="2" borderId="12" xfId="55" applyFont="1" applyFill="1" applyBorder="1" applyAlignment="1">
      <alignment horizontal="left" vertical="center"/>
    </xf>
    <xf numFmtId="0" fontId="5" fillId="0" borderId="13" xfId="55" applyFont="1" applyBorder="1" applyAlignment="1">
      <alignment vertical="center"/>
    </xf>
    <xf numFmtId="0" fontId="5" fillId="0" borderId="13" xfId="55" applyFont="1" applyBorder="1" applyAlignment="1">
      <alignment horizontal="center" vertical="center"/>
    </xf>
    <xf numFmtId="0" fontId="5" fillId="0" borderId="11" xfId="55" applyFont="1" applyBorder="1" applyAlignment="1">
      <alignment horizontal="center" vertical="center"/>
    </xf>
    <xf numFmtId="0" fontId="5" fillId="0" borderId="12" xfId="55" applyFont="1" applyBorder="1" applyAlignment="1">
      <alignment horizontal="center" vertical="center"/>
    </xf>
    <xf numFmtId="0" fontId="5" fillId="0" borderId="14" xfId="55" applyFont="1" applyBorder="1" applyAlignment="1">
      <alignment horizontal="center" vertical="center"/>
    </xf>
    <xf numFmtId="0" fontId="4" fillId="0" borderId="15" xfId="55" applyFont="1" applyBorder="1" applyAlignment="1">
      <alignment vertical="center"/>
    </xf>
    <xf numFmtId="0" fontId="4" fillId="0" borderId="16" xfId="55" applyFont="1" applyBorder="1" applyAlignment="1">
      <alignment vertical="center"/>
    </xf>
    <xf numFmtId="0" fontId="4" fillId="0" borderId="17" xfId="55" applyFont="1" applyBorder="1" applyAlignment="1">
      <alignment vertical="center"/>
    </xf>
    <xf numFmtId="0" fontId="4" fillId="0" borderId="18" xfId="55" applyFont="1" applyBorder="1" applyAlignment="1">
      <alignment vertical="center"/>
    </xf>
    <xf numFmtId="0" fontId="4" fillId="0" borderId="0" xfId="55" applyFont="1" applyAlignment="1">
      <alignment vertical="center"/>
    </xf>
    <xf numFmtId="0" fontId="4" fillId="0" borderId="19" xfId="55" applyFont="1" applyBorder="1" applyAlignment="1">
      <alignment vertical="center"/>
    </xf>
    <xf numFmtId="0" fontId="4" fillId="0" borderId="16" xfId="55" applyFont="1" applyBorder="1" applyAlignment="1">
      <alignment horizontal="center" vertical="center"/>
    </xf>
    <xf numFmtId="0" fontId="4" fillId="0" borderId="16" xfId="55" applyFont="1" applyBorder="1" applyAlignment="1">
      <alignment horizontal="left" vertical="center"/>
    </xf>
    <xf numFmtId="0" fontId="5" fillId="0" borderId="16" xfId="55" applyFont="1" applyBorder="1" applyAlignment="1">
      <alignment horizontal="left" vertical="center"/>
    </xf>
    <xf numFmtId="0" fontId="6" fillId="0" borderId="20" xfId="55" applyFont="1" applyBorder="1" applyAlignment="1">
      <alignment horizontal="left" vertical="center" wrapText="1"/>
    </xf>
    <xf numFmtId="0" fontId="6" fillId="0" borderId="0" xfId="55" applyFont="1" applyAlignment="1">
      <alignment horizontal="left" vertical="center" wrapText="1"/>
    </xf>
    <xf numFmtId="0" fontId="6" fillId="0" borderId="19" xfId="55" applyFont="1" applyBorder="1" applyAlignment="1">
      <alignment horizontal="left" vertical="center" wrapText="1"/>
    </xf>
    <xf numFmtId="0" fontId="4" fillId="0" borderId="20" xfId="55" applyFont="1" applyBorder="1" applyAlignment="1">
      <alignment vertical="center"/>
    </xf>
    <xf numFmtId="0" fontId="4" fillId="0" borderId="16" xfId="55" applyFont="1" applyBorder="1" applyAlignment="1">
      <alignment vertical="center" wrapText="1"/>
    </xf>
    <xf numFmtId="0" fontId="4" fillId="0" borderId="0" xfId="55" applyFont="1" applyAlignment="1">
      <alignment horizontal="left" vertical="center" wrapText="1"/>
    </xf>
    <xf numFmtId="0" fontId="4" fillId="0" borderId="19" xfId="55" applyFont="1" applyBorder="1" applyAlignment="1">
      <alignment horizontal="left" vertical="center" wrapText="1"/>
    </xf>
    <xf numFmtId="2" fontId="7" fillId="0" borderId="16" xfId="55" applyNumberFormat="1" applyFont="1" applyBorder="1" applyAlignment="1">
      <alignment horizontal="center" vertical="center"/>
    </xf>
    <xf numFmtId="0" fontId="4" fillId="0" borderId="0" xfId="55" applyFont="1" applyAlignment="1">
      <alignment vertical="center" wrapText="1"/>
    </xf>
    <xf numFmtId="0" fontId="4" fillId="0" borderId="19" xfId="55" applyFont="1" applyBorder="1" applyAlignment="1">
      <alignment vertical="center" wrapText="1"/>
    </xf>
    <xf numFmtId="0" fontId="7" fillId="0" borderId="16" xfId="55" applyFont="1" applyBorder="1" applyAlignment="1">
      <alignment vertical="center"/>
    </xf>
    <xf numFmtId="0" fontId="7" fillId="0" borderId="16" xfId="55" applyFont="1" applyBorder="1" applyAlignment="1">
      <alignment horizontal="center" vertical="center"/>
    </xf>
    <xf numFmtId="0" fontId="9" fillId="0" borderId="16" xfId="55" applyFont="1" applyBorder="1" applyAlignment="1">
      <alignment vertical="center"/>
    </xf>
    <xf numFmtId="0" fontId="9" fillId="0" borderId="16" xfId="55" applyFont="1" applyBorder="1" applyAlignment="1">
      <alignment horizontal="center" vertical="center"/>
    </xf>
    <xf numFmtId="0" fontId="4" fillId="0" borderId="20" xfId="55" applyFont="1" applyBorder="1" applyAlignment="1">
      <alignment vertical="center" wrapText="1"/>
    </xf>
    <xf numFmtId="0" fontId="5" fillId="0" borderId="11" xfId="55" applyFont="1" applyBorder="1" applyAlignment="1">
      <alignment horizontal="left" vertical="center"/>
    </xf>
    <xf numFmtId="0" fontId="5" fillId="0" borderId="12" xfId="55" applyFont="1" applyBorder="1" applyAlignment="1">
      <alignment horizontal="left" vertical="center"/>
    </xf>
    <xf numFmtId="0" fontId="5" fillId="2" borderId="14" xfId="55" applyFont="1" applyFill="1" applyBorder="1" applyAlignment="1">
      <alignment horizontal="left" vertical="center"/>
    </xf>
    <xf numFmtId="179" fontId="5" fillId="0" borderId="13" xfId="55" applyNumberFormat="1" applyFont="1" applyBorder="1" applyAlignment="1">
      <alignment horizontal="center" vertical="center"/>
    </xf>
    <xf numFmtId="179" fontId="4" fillId="0" borderId="16" xfId="55" applyNumberFormat="1" applyFont="1" applyBorder="1" applyAlignment="1">
      <alignment horizontal="center" vertical="center"/>
    </xf>
    <xf numFmtId="179" fontId="4" fillId="0" borderId="16" xfId="55" applyNumberFormat="1" applyFont="1" applyBorder="1" applyAlignment="1">
      <alignment vertical="center"/>
    </xf>
    <xf numFmtId="179" fontId="7" fillId="0" borderId="16" xfId="55" applyNumberFormat="1" applyFont="1" applyBorder="1" applyAlignment="1">
      <alignment horizontal="center" vertical="center"/>
    </xf>
    <xf numFmtId="179" fontId="7" fillId="0" borderId="16" xfId="55" applyNumberFormat="1" applyFont="1" applyBorder="1" applyAlignment="1">
      <alignment vertical="center"/>
    </xf>
    <xf numFmtId="0" fontId="5" fillId="0" borderId="14" xfId="55" applyFont="1" applyBorder="1" applyAlignment="1">
      <alignment horizontal="left" vertical="center"/>
    </xf>
    <xf numFmtId="179" fontId="4" fillId="0" borderId="13" xfId="55" applyNumberFormat="1" applyFont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0" fontId="10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79" fontId="4" fillId="0" borderId="19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 wrapText="1"/>
    </xf>
    <xf numFmtId="180" fontId="4" fillId="0" borderId="0" xfId="0" applyNumberFormat="1" applyFont="1" applyAlignment="1">
      <alignment vertical="center"/>
    </xf>
    <xf numFmtId="181" fontId="7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177" fontId="4" fillId="0" borderId="0" xfId="2" applyFont="1" applyAlignment="1">
      <alignment vertical="center"/>
    </xf>
    <xf numFmtId="182" fontId="4" fillId="0" borderId="0" xfId="0" applyNumberFormat="1" applyFont="1" applyAlignment="1">
      <alignment vertical="center"/>
    </xf>
    <xf numFmtId="181" fontId="4" fillId="0" borderId="0" xfId="0" applyNumberFormat="1" applyFont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6" fillId="0" borderId="16" xfId="0" applyFont="1" applyBorder="1" applyAlignment="1">
      <alignment vertical="center" wrapText="1"/>
    </xf>
    <xf numFmtId="1" fontId="10" fillId="0" borderId="22" xfId="0" applyNumberFormat="1" applyFont="1" applyBorder="1" applyAlignment="1" applyProtection="1">
      <alignment horizontal="center" wrapText="1"/>
      <protection locked="0"/>
    </xf>
    <xf numFmtId="0" fontId="7" fillId="0" borderId="16" xfId="0" applyFont="1" applyBorder="1" applyAlignment="1">
      <alignment vertical="center" wrapText="1"/>
    </xf>
    <xf numFmtId="0" fontId="4" fillId="0" borderId="23" xfId="0" applyFont="1" applyBorder="1" applyAlignment="1">
      <alignment vertical="center"/>
    </xf>
    <xf numFmtId="0" fontId="5" fillId="0" borderId="0" xfId="2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/>
    </xf>
    <xf numFmtId="179" fontId="4" fillId="0" borderId="14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179" fontId="9" fillId="0" borderId="16" xfId="0" applyNumberFormat="1" applyFont="1" applyBorder="1" applyAlignment="1">
      <alignment horizontal="center" vertical="center"/>
    </xf>
    <xf numFmtId="183" fontId="4" fillId="0" borderId="16" xfId="0" applyNumberFormat="1" applyFont="1" applyBorder="1" applyAlignment="1">
      <alignment horizontal="center" vertical="center"/>
    </xf>
    <xf numFmtId="179" fontId="5" fillId="0" borderId="15" xfId="0" applyNumberFormat="1" applyFont="1" applyBorder="1" applyAlignment="1">
      <alignment horizontal="center" vertical="center"/>
    </xf>
    <xf numFmtId="179" fontId="5" fillId="0" borderId="16" xfId="0" applyNumberFormat="1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center" vertical="center"/>
    </xf>
    <xf numFmtId="179" fontId="5" fillId="0" borderId="19" xfId="0" applyNumberFormat="1" applyFont="1" applyBorder="1" applyAlignment="1">
      <alignment horizontal="center" vertical="center"/>
    </xf>
    <xf numFmtId="179" fontId="5" fillId="0" borderId="21" xfId="0" applyNumberFormat="1" applyFont="1" applyBorder="1" applyAlignment="1">
      <alignment horizontal="center" vertical="center"/>
    </xf>
    <xf numFmtId="179" fontId="4" fillId="0" borderId="14" xfId="0" applyNumberFormat="1" applyFont="1" applyBorder="1" applyAlignment="1">
      <alignment vertical="center"/>
    </xf>
    <xf numFmtId="179" fontId="5" fillId="0" borderId="14" xfId="0" applyNumberFormat="1" applyFont="1" applyBorder="1" applyAlignment="1">
      <alignment horizontal="center" vertical="center"/>
    </xf>
    <xf numFmtId="177" fontId="5" fillId="0" borderId="0" xfId="2" applyFont="1" applyAlignment="1">
      <alignment vertical="center"/>
    </xf>
    <xf numFmtId="177" fontId="4" fillId="0" borderId="16" xfId="0" applyNumberFormat="1" applyFont="1" applyBorder="1" applyAlignment="1">
      <alignment vertical="center"/>
    </xf>
    <xf numFmtId="177" fontId="7" fillId="0" borderId="16" xfId="0" applyNumberFormat="1" applyFont="1" applyBorder="1" applyAlignment="1">
      <alignment vertical="center"/>
    </xf>
    <xf numFmtId="179" fontId="7" fillId="0" borderId="0" xfId="2" applyNumberFormat="1" applyFont="1" applyFill="1" applyAlignment="1">
      <alignment vertical="center"/>
    </xf>
    <xf numFmtId="179" fontId="7" fillId="0" borderId="0" xfId="0" applyNumberFormat="1" applyFont="1" applyAlignment="1">
      <alignment vertical="center"/>
    </xf>
    <xf numFmtId="9" fontId="4" fillId="0" borderId="0" xfId="3" applyFont="1" applyAlignment="1">
      <alignment vertical="center"/>
    </xf>
    <xf numFmtId="177" fontId="4" fillId="0" borderId="0" xfId="0" applyNumberFormat="1" applyFont="1" applyAlignment="1">
      <alignment vertical="center"/>
    </xf>
    <xf numFmtId="177" fontId="4" fillId="0" borderId="13" xfId="2" applyFont="1" applyBorder="1" applyAlignment="1">
      <alignment vertical="center"/>
    </xf>
    <xf numFmtId="177" fontId="4" fillId="0" borderId="15" xfId="2" applyFont="1" applyBorder="1" applyAlignment="1">
      <alignment vertical="center"/>
    </xf>
    <xf numFmtId="177" fontId="4" fillId="0" borderId="16" xfId="2" applyFont="1" applyBorder="1" applyAlignment="1">
      <alignment vertical="center"/>
    </xf>
    <xf numFmtId="177" fontId="7" fillId="0" borderId="16" xfId="2" applyFont="1" applyBorder="1" applyAlignment="1">
      <alignment vertical="center"/>
    </xf>
    <xf numFmtId="183" fontId="4" fillId="0" borderId="16" xfId="3" applyNumberFormat="1" applyFont="1" applyBorder="1" applyAlignment="1">
      <alignment horizontal="center" vertical="center"/>
    </xf>
    <xf numFmtId="179" fontId="9" fillId="0" borderId="16" xfId="3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79" fontId="4" fillId="0" borderId="16" xfId="3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9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9" fontId="4" fillId="0" borderId="16" xfId="3" applyFont="1" applyFill="1" applyBorder="1" applyAlignment="1">
      <alignment horizontal="center" vertical="center"/>
    </xf>
    <xf numFmtId="184" fontId="4" fillId="0" borderId="13" xfId="0" applyNumberFormat="1" applyFont="1" applyBorder="1" applyAlignment="1">
      <alignment vertical="center"/>
    </xf>
  </cellXfs>
  <cellStyles count="6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2 2" xfId="50"/>
    <cellStyle name="Normal 3" xfId="51"/>
    <cellStyle name="Normal 3 2" xfId="52"/>
    <cellStyle name="Normal 3 2 2" xfId="53"/>
    <cellStyle name="Normal 3 2 2 2" xfId="54"/>
    <cellStyle name="Normal 3 2 2 2 2" xfId="55"/>
    <cellStyle name="Normal 3 2 2 2 2 2" xfId="56"/>
    <cellStyle name="Normal 3 2 2 2 2 3" xfId="57"/>
    <cellStyle name="Normal 3 2 2 3" xfId="58"/>
    <cellStyle name="Normal 3 3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207818</xdr:colOff>
      <xdr:row>2</xdr:row>
      <xdr:rowOff>51955</xdr:rowOff>
    </xdr:from>
    <xdr:to>
      <xdr:col>2</xdr:col>
      <xdr:colOff>224270</xdr:colOff>
      <xdr:row>5</xdr:row>
      <xdr:rowOff>110836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7645" y="381635"/>
          <a:ext cx="1118235" cy="938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108"/>
  <sheetViews>
    <sheetView view="pageBreakPreview" zoomScale="90" zoomScalePageLayoutView="105" zoomScaleNormal="100" topLeftCell="A53" workbookViewId="0">
      <selection activeCell="E48" sqref="E48"/>
    </sheetView>
  </sheetViews>
  <sheetFormatPr defaultColWidth="9.10909090909091" defaultRowHeight="13"/>
  <cols>
    <col min="1" max="1" width="7.66363636363636" style="29" customWidth="1"/>
    <col min="2" max="2" width="8.10909090909091" style="29" customWidth="1"/>
    <col min="3" max="4" width="3.33636363636364" style="29" customWidth="1"/>
    <col min="5" max="5" width="37.6636363636364" style="29" customWidth="1"/>
    <col min="6" max="6" width="8.66363636363636" style="30" customWidth="1"/>
    <col min="7" max="7" width="7.33636363636364" style="30" customWidth="1"/>
    <col min="8" max="8" width="20.1090909090909" style="31" customWidth="1"/>
    <col min="9" max="9" width="20.5545454545455" style="32" customWidth="1"/>
    <col min="10" max="10" width="9.10909090909091" style="29"/>
    <col min="11" max="11" width="18.5545454545455" style="29" customWidth="1"/>
    <col min="12" max="12" width="15.1090909090909" style="29" customWidth="1"/>
    <col min="13" max="13" width="9.10909090909091" style="29"/>
    <col min="14" max="14" width="13.6636363636364" style="29" customWidth="1"/>
    <col min="15" max="15" width="14.4454545454545" style="29" customWidth="1"/>
    <col min="16" max="16" width="9.10909090909091" style="29"/>
    <col min="17" max="17" width="14.5545454545455" style="29" customWidth="1"/>
    <col min="18" max="16384" width="9.10909090909091" style="29"/>
  </cols>
  <sheetData>
    <row r="1" spans="1:4">
      <c r="A1" s="146"/>
      <c r="B1" s="146"/>
      <c r="C1" s="146"/>
      <c r="D1" s="146"/>
    </row>
    <row r="2" spans="1:9">
      <c r="A2" s="30"/>
      <c r="B2" s="30"/>
      <c r="C2" s="30"/>
      <c r="D2" s="76"/>
      <c r="E2" s="147" t="s">
        <v>0</v>
      </c>
      <c r="F2" s="148"/>
      <c r="G2" s="148"/>
      <c r="H2" s="149"/>
      <c r="I2" s="178" t="s">
        <v>1</v>
      </c>
    </row>
    <row r="3" spans="1:9">
      <c r="A3" s="30"/>
      <c r="B3" s="30"/>
      <c r="C3" s="30"/>
      <c r="D3" s="76"/>
      <c r="E3" s="150"/>
      <c r="F3" s="151"/>
      <c r="G3" s="151"/>
      <c r="H3" s="152"/>
      <c r="I3" s="179"/>
    </row>
    <row r="4" ht="12.75" customHeight="1" spans="1:9">
      <c r="A4" s="30"/>
      <c r="B4" s="30"/>
      <c r="C4" s="30"/>
      <c r="D4" s="76"/>
      <c r="E4" s="153" t="s">
        <v>2</v>
      </c>
      <c r="F4" s="153"/>
      <c r="G4" s="153"/>
      <c r="H4" s="154"/>
      <c r="I4" s="180"/>
    </row>
    <row r="5" ht="43.5" customHeight="1" spans="1:9">
      <c r="A5" s="30"/>
      <c r="B5" s="30"/>
      <c r="C5" s="30"/>
      <c r="D5" s="76"/>
      <c r="E5" s="153"/>
      <c r="F5" s="153"/>
      <c r="G5" s="153"/>
      <c r="H5" s="154"/>
      <c r="I5" s="178" t="s">
        <v>3</v>
      </c>
    </row>
    <row r="6" spans="1:9">
      <c r="A6" s="30"/>
      <c r="B6" s="30"/>
      <c r="C6" s="30"/>
      <c r="D6" s="76"/>
      <c r="E6" s="147" t="s">
        <v>4</v>
      </c>
      <c r="F6" s="148"/>
      <c r="G6" s="148"/>
      <c r="H6" s="149"/>
      <c r="I6" s="181"/>
    </row>
    <row r="7" spans="1:9">
      <c r="A7" s="30"/>
      <c r="B7" s="30"/>
      <c r="C7" s="30"/>
      <c r="D7" s="76"/>
      <c r="E7" s="150"/>
      <c r="F7" s="151"/>
      <c r="G7" s="151"/>
      <c r="H7" s="152"/>
      <c r="I7" s="182"/>
    </row>
    <row r="8" spans="1:9">
      <c r="A8" s="155"/>
      <c r="B8" s="155"/>
      <c r="C8" s="155"/>
      <c r="D8" s="155"/>
      <c r="E8" s="146"/>
      <c r="H8" s="156"/>
      <c r="I8" s="183"/>
    </row>
    <row r="9" ht="26.4" customHeight="1" spans="1:9">
      <c r="A9" s="33" t="s">
        <v>5</v>
      </c>
      <c r="B9" s="34"/>
      <c r="C9" s="34"/>
      <c r="D9" s="34"/>
      <c r="E9" s="34"/>
      <c r="F9" s="34"/>
      <c r="G9" s="34"/>
      <c r="H9" s="34"/>
      <c r="I9" s="63"/>
    </row>
    <row r="10" ht="24.75" customHeight="1" spans="1:12">
      <c r="A10" s="35" t="s">
        <v>6</v>
      </c>
      <c r="B10" s="139" t="s">
        <v>7</v>
      </c>
      <c r="C10" s="37" t="s">
        <v>8</v>
      </c>
      <c r="D10" s="38"/>
      <c r="E10" s="39"/>
      <c r="F10" s="36" t="s">
        <v>9</v>
      </c>
      <c r="G10" s="36" t="s">
        <v>10</v>
      </c>
      <c r="H10" s="64" t="s">
        <v>11</v>
      </c>
      <c r="I10" s="184" t="s">
        <v>12</v>
      </c>
      <c r="K10" s="82"/>
      <c r="L10" s="185"/>
    </row>
    <row r="11" spans="1:9">
      <c r="A11" s="40"/>
      <c r="B11" s="41"/>
      <c r="C11" s="42"/>
      <c r="D11" s="43"/>
      <c r="E11" s="44"/>
      <c r="F11" s="45"/>
      <c r="G11" s="45"/>
      <c r="H11" s="65"/>
      <c r="I11" s="186" t="str">
        <f>+IF(H11*G11=0,"",H11*G11)</f>
        <v/>
      </c>
    </row>
    <row r="12" spans="1:9">
      <c r="A12" s="46">
        <v>1.1</v>
      </c>
      <c r="B12" s="47" t="s">
        <v>13</v>
      </c>
      <c r="C12" s="157" t="s">
        <v>14</v>
      </c>
      <c r="D12" s="158"/>
      <c r="E12" s="158"/>
      <c r="F12" s="140"/>
      <c r="G12" s="45"/>
      <c r="H12" s="65"/>
      <c r="I12" s="186" t="str">
        <f t="shared" ref="I12:I38" si="0">+IF(H12*G12=0,"",H12*G12)</f>
        <v/>
      </c>
    </row>
    <row r="13" spans="1:9">
      <c r="A13" s="46"/>
      <c r="B13" s="41"/>
      <c r="C13" s="159"/>
      <c r="D13" s="160"/>
      <c r="E13" s="161"/>
      <c r="F13" s="45"/>
      <c r="G13" s="45"/>
      <c r="H13" s="65"/>
      <c r="I13" s="186" t="str">
        <f t="shared" si="0"/>
        <v/>
      </c>
    </row>
    <row r="14" ht="40.5" customHeight="1" spans="1:9">
      <c r="A14" s="46" t="s">
        <v>15</v>
      </c>
      <c r="B14" s="41" t="s">
        <v>16</v>
      </c>
      <c r="C14" s="52" t="s">
        <v>17</v>
      </c>
      <c r="D14" s="53"/>
      <c r="E14" s="54"/>
      <c r="F14" s="45" t="s">
        <v>18</v>
      </c>
      <c r="G14" s="45"/>
      <c r="H14" s="65"/>
      <c r="I14" s="186" t="str">
        <f t="shared" si="0"/>
        <v/>
      </c>
    </row>
    <row r="15" spans="1:9">
      <c r="A15" s="46"/>
      <c r="B15" s="41"/>
      <c r="C15" s="135" t="s">
        <v>19</v>
      </c>
      <c r="D15" s="73"/>
      <c r="E15" s="74"/>
      <c r="F15" s="45"/>
      <c r="G15" s="45"/>
      <c r="H15" s="65"/>
      <c r="I15" s="186"/>
    </row>
    <row r="16" spans="1:9">
      <c r="A16" s="46"/>
      <c r="B16" s="41"/>
      <c r="C16" s="135" t="s">
        <v>20</v>
      </c>
      <c r="D16" s="73"/>
      <c r="E16" s="74"/>
      <c r="F16" s="45"/>
      <c r="G16" s="45"/>
      <c r="H16" s="65"/>
      <c r="I16" s="186"/>
    </row>
    <row r="17" ht="18" customHeight="1" spans="1:9">
      <c r="A17" s="46"/>
      <c r="B17" s="41"/>
      <c r="C17" s="51"/>
      <c r="E17" s="44"/>
      <c r="F17" s="45"/>
      <c r="G17" s="45"/>
      <c r="H17" s="65"/>
      <c r="I17" s="186" t="str">
        <f t="shared" si="0"/>
        <v/>
      </c>
    </row>
    <row r="18" ht="18" customHeight="1" spans="1:9">
      <c r="A18" s="46" t="s">
        <v>21</v>
      </c>
      <c r="B18" s="41" t="s">
        <v>22</v>
      </c>
      <c r="C18" s="135" t="s">
        <v>23</v>
      </c>
      <c r="D18" s="73"/>
      <c r="E18" s="74"/>
      <c r="F18" s="45"/>
      <c r="G18" s="45"/>
      <c r="H18" s="65"/>
      <c r="I18" s="186" t="str">
        <f t="shared" si="0"/>
        <v/>
      </c>
    </row>
    <row r="19" ht="18" customHeight="1" spans="1:9">
      <c r="A19" s="46" t="s">
        <v>24</v>
      </c>
      <c r="B19" s="41" t="s">
        <v>25</v>
      </c>
      <c r="C19" s="135" t="s">
        <v>26</v>
      </c>
      <c r="D19" s="73"/>
      <c r="E19" s="74"/>
      <c r="F19" s="45"/>
      <c r="G19" s="45"/>
      <c r="H19" s="65"/>
      <c r="I19" s="186" t="str">
        <f t="shared" si="0"/>
        <v/>
      </c>
    </row>
    <row r="20" spans="1:9">
      <c r="A20" s="46"/>
      <c r="B20" s="41"/>
      <c r="C20" s="51" t="s">
        <v>27</v>
      </c>
      <c r="D20" s="73" t="s">
        <v>28</v>
      </c>
      <c r="E20" s="74"/>
      <c r="F20" s="45" t="s">
        <v>29</v>
      </c>
      <c r="G20" s="45">
        <v>1</v>
      </c>
      <c r="H20" s="65"/>
      <c r="I20" s="186" t="str">
        <f t="shared" si="0"/>
        <v/>
      </c>
    </row>
    <row r="21" spans="1:9">
      <c r="A21" s="46"/>
      <c r="B21" s="41"/>
      <c r="C21" s="51" t="s">
        <v>30</v>
      </c>
      <c r="D21" s="73" t="s">
        <v>31</v>
      </c>
      <c r="E21" s="74"/>
      <c r="F21" s="45" t="s">
        <v>29</v>
      </c>
      <c r="G21" s="45">
        <v>1</v>
      </c>
      <c r="H21" s="65"/>
      <c r="I21" s="186" t="str">
        <f t="shared" si="0"/>
        <v/>
      </c>
    </row>
    <row r="22" ht="18" customHeight="1" spans="1:9">
      <c r="A22" s="46"/>
      <c r="B22" s="41"/>
      <c r="C22" s="51"/>
      <c r="E22" s="44"/>
      <c r="F22" s="45"/>
      <c r="G22" s="45"/>
      <c r="H22" s="65"/>
      <c r="I22" s="186" t="str">
        <f t="shared" si="0"/>
        <v/>
      </c>
    </row>
    <row r="23" spans="1:9">
      <c r="A23" s="46" t="s">
        <v>32</v>
      </c>
      <c r="B23" s="41" t="s">
        <v>33</v>
      </c>
      <c r="C23" s="135" t="s">
        <v>34</v>
      </c>
      <c r="D23" s="73"/>
      <c r="E23" s="74"/>
      <c r="F23" s="45"/>
      <c r="G23" s="45"/>
      <c r="H23" s="65"/>
      <c r="I23" s="186" t="str">
        <f t="shared" si="0"/>
        <v/>
      </c>
    </row>
    <row r="24" spans="1:9">
      <c r="A24" s="46"/>
      <c r="B24" s="41"/>
      <c r="C24" s="51" t="s">
        <v>27</v>
      </c>
      <c r="D24" s="73" t="s">
        <v>35</v>
      </c>
      <c r="E24" s="74"/>
      <c r="F24" s="45" t="s">
        <v>29</v>
      </c>
      <c r="G24" s="45">
        <v>1</v>
      </c>
      <c r="H24" s="65"/>
      <c r="I24" s="186" t="str">
        <f t="shared" si="0"/>
        <v/>
      </c>
    </row>
    <row r="25" spans="1:9">
      <c r="A25" s="46"/>
      <c r="B25" s="41"/>
      <c r="C25" s="51" t="s">
        <v>36</v>
      </c>
      <c r="D25" s="73" t="s">
        <v>37</v>
      </c>
      <c r="E25" s="74"/>
      <c r="F25" s="45" t="s">
        <v>29</v>
      </c>
      <c r="G25" s="45">
        <v>1</v>
      </c>
      <c r="H25" s="65"/>
      <c r="I25" s="186" t="str">
        <f t="shared" si="0"/>
        <v/>
      </c>
    </row>
    <row r="26" spans="1:9">
      <c r="A26" s="46"/>
      <c r="B26" s="41"/>
      <c r="C26" s="51" t="s">
        <v>38</v>
      </c>
      <c r="D26" s="53" t="s">
        <v>39</v>
      </c>
      <c r="E26" s="54"/>
      <c r="F26" s="45" t="s">
        <v>40</v>
      </c>
      <c r="G26" s="45">
        <v>1</v>
      </c>
      <c r="H26" s="65"/>
      <c r="I26" s="186" t="str">
        <f t="shared" si="0"/>
        <v/>
      </c>
    </row>
    <row r="27" spans="1:9">
      <c r="A27" s="46"/>
      <c r="B27" s="41"/>
      <c r="C27" s="51" t="s">
        <v>41</v>
      </c>
      <c r="D27" s="73" t="s">
        <v>42</v>
      </c>
      <c r="E27" s="74"/>
      <c r="F27" s="45" t="s">
        <v>40</v>
      </c>
      <c r="G27" s="45">
        <v>1</v>
      </c>
      <c r="H27" s="65"/>
      <c r="I27" s="186" t="str">
        <f t="shared" si="0"/>
        <v/>
      </c>
    </row>
    <row r="28" spans="1:9">
      <c r="A28" s="46"/>
      <c r="B28" s="41"/>
      <c r="C28" s="51"/>
      <c r="E28" s="44"/>
      <c r="F28" s="45"/>
      <c r="G28" s="45"/>
      <c r="H28" s="65"/>
      <c r="I28" s="186" t="str">
        <f t="shared" si="0"/>
        <v/>
      </c>
    </row>
    <row r="29" spans="1:9">
      <c r="A29" s="46" t="s">
        <v>43</v>
      </c>
      <c r="B29" s="41" t="s">
        <v>44</v>
      </c>
      <c r="C29" s="135" t="s">
        <v>45</v>
      </c>
      <c r="D29" s="73"/>
      <c r="E29" s="74"/>
      <c r="F29" s="45" t="s">
        <v>40</v>
      </c>
      <c r="G29" s="45">
        <v>1</v>
      </c>
      <c r="H29" s="65"/>
      <c r="I29" s="186" t="str">
        <f t="shared" si="0"/>
        <v/>
      </c>
    </row>
    <row r="30" spans="1:9">
      <c r="A30" s="46"/>
      <c r="B30" s="41"/>
      <c r="C30" s="51"/>
      <c r="E30" s="44"/>
      <c r="F30" s="45"/>
      <c r="G30" s="45"/>
      <c r="H30" s="65"/>
      <c r="I30" s="186" t="str">
        <f t="shared" si="0"/>
        <v/>
      </c>
    </row>
    <row r="31" spans="1:9">
      <c r="A31" s="46">
        <v>1.2</v>
      </c>
      <c r="B31" s="47">
        <v>8.4</v>
      </c>
      <c r="C31" s="162" t="s">
        <v>46</v>
      </c>
      <c r="D31" s="163"/>
      <c r="E31" s="164"/>
      <c r="F31" s="45"/>
      <c r="G31" s="45"/>
      <c r="H31" s="65"/>
      <c r="I31" s="186" t="str">
        <f t="shared" si="0"/>
        <v/>
      </c>
    </row>
    <row r="32" spans="1:9">
      <c r="A32" s="46"/>
      <c r="B32" s="41"/>
      <c r="C32" s="51"/>
      <c r="E32" s="44"/>
      <c r="F32" s="45"/>
      <c r="G32" s="45"/>
      <c r="H32" s="65"/>
      <c r="I32" s="186" t="str">
        <f t="shared" si="0"/>
        <v/>
      </c>
    </row>
    <row r="33" ht="41.25" customHeight="1" spans="1:9">
      <c r="A33" s="46" t="s">
        <v>47</v>
      </c>
      <c r="B33" s="41" t="s">
        <v>48</v>
      </c>
      <c r="C33" s="52" t="s">
        <v>49</v>
      </c>
      <c r="D33" s="53"/>
      <c r="E33" s="54"/>
      <c r="F33" s="45" t="s">
        <v>18</v>
      </c>
      <c r="G33" s="45"/>
      <c r="H33" s="65"/>
      <c r="I33" s="186" t="str">
        <f t="shared" si="0"/>
        <v/>
      </c>
    </row>
    <row r="34" s="145" customFormat="1" spans="1:15">
      <c r="A34" s="165"/>
      <c r="B34" s="134"/>
      <c r="C34" s="166" t="s">
        <v>50</v>
      </c>
      <c r="D34" s="167"/>
      <c r="E34" s="168"/>
      <c r="F34" s="71"/>
      <c r="G34" s="71">
        <v>1</v>
      </c>
      <c r="H34" s="79"/>
      <c r="I34" s="187"/>
      <c r="L34" s="145">
        <f>255000/6</f>
        <v>42500</v>
      </c>
      <c r="N34" s="188">
        <f>5000000</f>
        <v>5000000</v>
      </c>
      <c r="O34" s="188">
        <f>6000000</f>
        <v>6000000</v>
      </c>
    </row>
    <row r="35" s="145" customFormat="1" spans="1:15">
      <c r="A35" s="165"/>
      <c r="B35" s="134"/>
      <c r="C35" s="166" t="s">
        <v>51</v>
      </c>
      <c r="D35" s="167"/>
      <c r="E35" s="168"/>
      <c r="F35" s="71"/>
      <c r="G35" s="71">
        <v>1</v>
      </c>
      <c r="H35" s="79"/>
      <c r="I35" s="187"/>
      <c r="N35" s="189">
        <f>0.6%*N34</f>
        <v>30000</v>
      </c>
      <c r="O35" s="189">
        <f>0.5%*O34</f>
        <v>30000</v>
      </c>
    </row>
    <row r="36" spans="1:9">
      <c r="A36" s="46"/>
      <c r="B36" s="41"/>
      <c r="C36" s="51"/>
      <c r="E36" s="44"/>
      <c r="F36" s="45"/>
      <c r="G36" s="45"/>
      <c r="H36" s="65"/>
      <c r="I36" s="186" t="str">
        <f t="shared" si="0"/>
        <v/>
      </c>
    </row>
    <row r="37" ht="18" customHeight="1" spans="1:12">
      <c r="A37" s="46" t="s">
        <v>52</v>
      </c>
      <c r="B37" s="46" t="s">
        <v>53</v>
      </c>
      <c r="C37" s="52" t="s">
        <v>54</v>
      </c>
      <c r="D37" s="53"/>
      <c r="E37" s="54"/>
      <c r="F37" s="45"/>
      <c r="G37" s="45"/>
      <c r="H37" s="65"/>
      <c r="I37" s="186"/>
      <c r="L37" s="190">
        <f>L34/(31442820.4-27661577.4)</f>
        <v>0.011239690228848</v>
      </c>
    </row>
    <row r="38" ht="10.5" customHeight="1" spans="1:9">
      <c r="A38" s="46"/>
      <c r="B38" s="46"/>
      <c r="C38" s="52"/>
      <c r="D38" s="53"/>
      <c r="E38" s="54"/>
      <c r="F38" s="45"/>
      <c r="G38" s="45"/>
      <c r="H38" s="65"/>
      <c r="I38" s="186" t="str">
        <f t="shared" si="0"/>
        <v/>
      </c>
    </row>
    <row r="39" ht="22.5" customHeight="1" spans="1:9">
      <c r="A39" s="46" t="s">
        <v>55</v>
      </c>
      <c r="B39" s="41" t="s">
        <v>56</v>
      </c>
      <c r="C39" s="135" t="s">
        <v>26</v>
      </c>
      <c r="D39" s="73"/>
      <c r="E39" s="74"/>
      <c r="F39" s="45"/>
      <c r="G39" s="45"/>
      <c r="H39" s="65"/>
      <c r="I39" s="186" t="str">
        <f t="shared" ref="I39:I50" si="1">+IF(H39*G39=0,"",H39*G39)</f>
        <v/>
      </c>
    </row>
    <row r="40" spans="1:9">
      <c r="A40" s="46"/>
      <c r="B40" s="41"/>
      <c r="C40" s="51" t="s">
        <v>27</v>
      </c>
      <c r="D40" s="73" t="s">
        <v>28</v>
      </c>
      <c r="E40" s="74"/>
      <c r="F40" s="45" t="s">
        <v>57</v>
      </c>
      <c r="G40" s="45">
        <v>1</v>
      </c>
      <c r="H40" s="65"/>
      <c r="I40" s="186" t="str">
        <f t="shared" si="1"/>
        <v/>
      </c>
    </row>
    <row r="41" spans="1:9">
      <c r="A41" s="46"/>
      <c r="B41" s="41"/>
      <c r="C41" s="51" t="s">
        <v>30</v>
      </c>
      <c r="D41" s="73" t="s">
        <v>31</v>
      </c>
      <c r="E41" s="74"/>
      <c r="F41" s="45" t="s">
        <v>57</v>
      </c>
      <c r="G41" s="45">
        <v>1</v>
      </c>
      <c r="H41" s="65"/>
      <c r="I41" s="186" t="str">
        <f t="shared" si="1"/>
        <v/>
      </c>
    </row>
    <row r="42" spans="1:9">
      <c r="A42" s="46"/>
      <c r="B42" s="41"/>
      <c r="C42" s="51" t="s">
        <v>58</v>
      </c>
      <c r="D42" s="73" t="s">
        <v>59</v>
      </c>
      <c r="E42" s="74"/>
      <c r="F42" s="45" t="s">
        <v>57</v>
      </c>
      <c r="G42" s="45">
        <v>1</v>
      </c>
      <c r="H42" s="65"/>
      <c r="I42" s="186" t="str">
        <f t="shared" si="1"/>
        <v/>
      </c>
    </row>
    <row r="43" spans="1:9">
      <c r="A43" s="46"/>
      <c r="B43" s="41"/>
      <c r="C43" s="51"/>
      <c r="E43" s="44"/>
      <c r="F43" s="45"/>
      <c r="G43" s="45"/>
      <c r="H43" s="65"/>
      <c r="I43" s="186" t="str">
        <f t="shared" si="1"/>
        <v/>
      </c>
    </row>
    <row r="44" spans="1:9">
      <c r="A44" s="46" t="s">
        <v>60</v>
      </c>
      <c r="B44" s="41" t="s">
        <v>61</v>
      </c>
      <c r="C44" s="135" t="s">
        <v>34</v>
      </c>
      <c r="D44" s="73"/>
      <c r="E44" s="74"/>
      <c r="F44" s="45"/>
      <c r="G44" s="45"/>
      <c r="H44" s="65"/>
      <c r="I44" s="186" t="str">
        <f t="shared" si="1"/>
        <v/>
      </c>
    </row>
    <row r="45" spans="1:9">
      <c r="A45" s="46"/>
      <c r="B45" s="41"/>
      <c r="C45" s="51" t="s">
        <v>27</v>
      </c>
      <c r="D45" s="73" t="s">
        <v>35</v>
      </c>
      <c r="E45" s="74"/>
      <c r="F45" s="45" t="s">
        <v>57</v>
      </c>
      <c r="G45" s="45">
        <v>1</v>
      </c>
      <c r="H45" s="65"/>
      <c r="I45" s="186" t="str">
        <f t="shared" si="1"/>
        <v/>
      </c>
    </row>
    <row r="46" spans="1:9">
      <c r="A46" s="46"/>
      <c r="B46" s="41"/>
      <c r="C46" s="51" t="s">
        <v>36</v>
      </c>
      <c r="D46" s="73" t="s">
        <v>37</v>
      </c>
      <c r="E46" s="74"/>
      <c r="F46" s="45" t="s">
        <v>57</v>
      </c>
      <c r="G46" s="45">
        <v>1</v>
      </c>
      <c r="H46" s="65"/>
      <c r="I46" s="186" t="str">
        <f t="shared" si="1"/>
        <v/>
      </c>
    </row>
    <row r="47" spans="1:9">
      <c r="A47" s="46"/>
      <c r="B47" s="41"/>
      <c r="C47" s="51" t="s">
        <v>38</v>
      </c>
      <c r="D47" s="53" t="s">
        <v>39</v>
      </c>
      <c r="E47" s="54"/>
      <c r="F47" s="45" t="s">
        <v>57</v>
      </c>
      <c r="G47" s="45">
        <v>1</v>
      </c>
      <c r="H47" s="65"/>
      <c r="I47" s="186" t="str">
        <f t="shared" si="1"/>
        <v/>
      </c>
    </row>
    <row r="48" spans="1:9">
      <c r="A48" s="46"/>
      <c r="B48" s="41"/>
      <c r="C48" s="51" t="s">
        <v>62</v>
      </c>
      <c r="D48" s="73" t="s">
        <v>63</v>
      </c>
      <c r="E48" s="74"/>
      <c r="F48" s="45" t="s">
        <v>57</v>
      </c>
      <c r="G48" s="45">
        <v>1</v>
      </c>
      <c r="H48" s="65"/>
      <c r="I48" s="186" t="str">
        <f t="shared" si="1"/>
        <v/>
      </c>
    </row>
    <row r="49" spans="1:9">
      <c r="A49" s="46"/>
      <c r="B49" s="41"/>
      <c r="C49" s="51"/>
      <c r="E49" s="44"/>
      <c r="F49" s="45"/>
      <c r="G49"/>
      <c r="H49" s="65"/>
      <c r="I49" s="186" t="str">
        <f t="shared" si="1"/>
        <v/>
      </c>
    </row>
    <row r="50" spans="1:11">
      <c r="A50" s="135" t="s">
        <v>64</v>
      </c>
      <c r="B50" s="41" t="s">
        <v>65</v>
      </c>
      <c r="C50" s="73" t="s">
        <v>66</v>
      </c>
      <c r="D50" s="73"/>
      <c r="E50" s="74"/>
      <c r="F50" s="45" t="s">
        <v>57</v>
      </c>
      <c r="G50" s="45">
        <v>1</v>
      </c>
      <c r="H50" s="65"/>
      <c r="I50" s="186" t="str">
        <f t="shared" si="1"/>
        <v/>
      </c>
      <c r="K50" s="191"/>
    </row>
    <row r="51" spans="1:11">
      <c r="A51" s="135"/>
      <c r="B51" s="143"/>
      <c r="C51" s="73"/>
      <c r="D51" s="73"/>
      <c r="E51" s="169"/>
      <c r="F51" s="170"/>
      <c r="G51" s="170"/>
      <c r="H51" s="130"/>
      <c r="I51" s="186"/>
      <c r="K51" s="191"/>
    </row>
    <row r="52" ht="18" customHeight="1" spans="1:9">
      <c r="A52" s="61" t="s">
        <v>67</v>
      </c>
      <c r="B52" s="62"/>
      <c r="C52" s="62"/>
      <c r="D52" s="62"/>
      <c r="E52" s="62"/>
      <c r="F52" s="62"/>
      <c r="G52" s="62"/>
      <c r="H52" s="67"/>
      <c r="I52" s="192">
        <f>SUM(I11:I51)</f>
        <v>0</v>
      </c>
    </row>
    <row r="53" ht="18" customHeight="1" spans="1:9">
      <c r="A53" s="61" t="s">
        <v>5</v>
      </c>
      <c r="B53" s="62"/>
      <c r="C53" s="62"/>
      <c r="D53" s="62"/>
      <c r="E53" s="62"/>
      <c r="F53" s="62"/>
      <c r="G53" s="62"/>
      <c r="H53" s="62"/>
      <c r="I53" s="67"/>
    </row>
    <row r="54" ht="18" customHeight="1" spans="1:9">
      <c r="A54" s="35" t="s">
        <v>6</v>
      </c>
      <c r="B54" s="36" t="s">
        <v>7</v>
      </c>
      <c r="C54" s="37" t="s">
        <v>8</v>
      </c>
      <c r="D54" s="38"/>
      <c r="E54" s="39"/>
      <c r="F54" s="36" t="s">
        <v>9</v>
      </c>
      <c r="G54" s="36" t="s">
        <v>10</v>
      </c>
      <c r="H54" s="64" t="s">
        <v>11</v>
      </c>
      <c r="I54" s="64" t="s">
        <v>12</v>
      </c>
    </row>
    <row r="55" ht="18" customHeight="1" spans="1:9">
      <c r="A55" s="61" t="s">
        <v>68</v>
      </c>
      <c r="B55" s="62"/>
      <c r="C55" s="62"/>
      <c r="D55" s="62"/>
      <c r="E55" s="62"/>
      <c r="F55" s="62"/>
      <c r="G55" s="62"/>
      <c r="H55" s="67"/>
      <c r="I55" s="68">
        <f>I52</f>
        <v>0</v>
      </c>
    </row>
    <row r="56" spans="1:9">
      <c r="A56" s="40"/>
      <c r="B56" s="40"/>
      <c r="C56" s="42"/>
      <c r="D56" s="43"/>
      <c r="E56" s="171"/>
      <c r="F56" s="172"/>
      <c r="G56" s="172"/>
      <c r="H56" s="173"/>
      <c r="I56" s="193" t="str">
        <f t="shared" ref="I56:I59" si="2">+IF(H56*G56=0,"",H56*G56)</f>
        <v/>
      </c>
    </row>
    <row r="57" spans="1:9">
      <c r="A57" s="46" t="s">
        <v>69</v>
      </c>
      <c r="B57" s="41" t="s">
        <v>70</v>
      </c>
      <c r="C57" s="135" t="s">
        <v>71</v>
      </c>
      <c r="D57" s="73"/>
      <c r="E57" s="74"/>
      <c r="F57" s="45" t="s">
        <v>57</v>
      </c>
      <c r="G57" s="45">
        <v>1</v>
      </c>
      <c r="H57" s="65"/>
      <c r="I57" s="194" t="str">
        <f t="shared" si="2"/>
        <v/>
      </c>
    </row>
    <row r="58" spans="1:9">
      <c r="A58" s="46"/>
      <c r="B58" s="41"/>
      <c r="C58" s="51"/>
      <c r="E58" s="44"/>
      <c r="F58" s="45"/>
      <c r="G58" s="45"/>
      <c r="H58" s="65"/>
      <c r="I58" s="194" t="str">
        <f t="shared" si="2"/>
        <v/>
      </c>
    </row>
    <row r="59" spans="1:9">
      <c r="A59" s="46" t="s">
        <v>72</v>
      </c>
      <c r="B59" s="47" t="s">
        <v>73</v>
      </c>
      <c r="C59" s="174" t="s">
        <v>74</v>
      </c>
      <c r="D59" s="175"/>
      <c r="E59" s="175"/>
      <c r="F59" s="140"/>
      <c r="G59" s="45"/>
      <c r="H59" s="65"/>
      <c r="I59" s="194" t="str">
        <f t="shared" si="2"/>
        <v/>
      </c>
    </row>
    <row r="60" spans="1:9">
      <c r="A60" s="46"/>
      <c r="B60" s="41"/>
      <c r="C60" s="51"/>
      <c r="E60" s="56"/>
      <c r="F60" s="41"/>
      <c r="G60" s="41"/>
      <c r="H60" s="80"/>
      <c r="I60" s="195"/>
    </row>
    <row r="61" spans="1:9">
      <c r="A61" s="46"/>
      <c r="C61" s="51" t="s">
        <v>27</v>
      </c>
      <c r="D61" s="53" t="s">
        <v>75</v>
      </c>
      <c r="E61" s="54"/>
      <c r="F61" s="125"/>
      <c r="G61" s="45"/>
      <c r="H61" s="176"/>
      <c r="I61" s="194"/>
    </row>
    <row r="62" ht="26" spans="1:9">
      <c r="A62" s="46"/>
      <c r="C62" s="51"/>
      <c r="D62" s="55" t="s">
        <v>76</v>
      </c>
      <c r="E62" s="56" t="s">
        <v>77</v>
      </c>
      <c r="F62" s="125" t="s">
        <v>78</v>
      </c>
      <c r="G62" s="45">
        <v>1</v>
      </c>
      <c r="H62" s="79">
        <v>50000</v>
      </c>
      <c r="I62" s="194">
        <f>H62*G62</f>
        <v>50000</v>
      </c>
    </row>
    <row r="63" ht="26" spans="1:9">
      <c r="A63" s="46"/>
      <c r="C63" s="51"/>
      <c r="D63" s="55" t="s">
        <v>79</v>
      </c>
      <c r="E63" s="56" t="s">
        <v>80</v>
      </c>
      <c r="F63" s="125" t="s">
        <v>78</v>
      </c>
      <c r="G63" s="45">
        <v>1</v>
      </c>
      <c r="H63" s="79">
        <v>100000</v>
      </c>
      <c r="I63" s="194">
        <f>H63*G63</f>
        <v>100000</v>
      </c>
    </row>
    <row r="64" spans="1:9">
      <c r="A64" s="46"/>
      <c r="C64" s="51"/>
      <c r="D64" s="55" t="s">
        <v>81</v>
      </c>
      <c r="E64" s="56" t="s">
        <v>82</v>
      </c>
      <c r="F64" s="45" t="s">
        <v>83</v>
      </c>
      <c r="G64" s="177"/>
      <c r="H64" s="79">
        <f>H62+H63</f>
        <v>150000</v>
      </c>
      <c r="I64" s="194">
        <f>H64*G64</f>
        <v>0</v>
      </c>
    </row>
    <row r="65" spans="1:9">
      <c r="A65" s="46"/>
      <c r="C65" s="51"/>
      <c r="D65" s="55"/>
      <c r="E65" s="56"/>
      <c r="F65" s="45"/>
      <c r="G65" s="45"/>
      <c r="H65" s="176"/>
      <c r="I65" s="194"/>
    </row>
    <row r="66" spans="1:9">
      <c r="A66" s="46" t="s">
        <v>84</v>
      </c>
      <c r="B66" s="41"/>
      <c r="C66" s="51" t="s">
        <v>30</v>
      </c>
      <c r="D66" s="29" t="s">
        <v>85</v>
      </c>
      <c r="E66" s="44"/>
      <c r="F66" s="45"/>
      <c r="G66" s="45"/>
      <c r="H66" s="176"/>
      <c r="I66" s="194" t="str">
        <f>+IF(H66*G66=0,"",H66*G66)</f>
        <v/>
      </c>
    </row>
    <row r="67" spans="1:9">
      <c r="A67" s="46"/>
      <c r="B67" s="41"/>
      <c r="C67" s="51"/>
      <c r="D67" s="29" t="s">
        <v>76</v>
      </c>
      <c r="E67" s="44" t="s">
        <v>86</v>
      </c>
      <c r="F67" s="45" t="s">
        <v>87</v>
      </c>
      <c r="G67" s="45">
        <v>1</v>
      </c>
      <c r="H67" s="79">
        <v>180000</v>
      </c>
      <c r="I67" s="194">
        <f>+IF(H67*G67=0,"",H67*G67)</f>
        <v>180000</v>
      </c>
    </row>
    <row r="68" spans="1:9">
      <c r="A68" s="46"/>
      <c r="B68" s="41"/>
      <c r="C68" s="51"/>
      <c r="D68" s="29" t="s">
        <v>79</v>
      </c>
      <c r="E68" s="44" t="s">
        <v>88</v>
      </c>
      <c r="F68" s="45" t="s">
        <v>87</v>
      </c>
      <c r="G68" s="45">
        <v>1</v>
      </c>
      <c r="H68" s="79">
        <v>30000</v>
      </c>
      <c r="I68" s="194">
        <f>H68*G68</f>
        <v>30000</v>
      </c>
    </row>
    <row r="69" spans="1:9">
      <c r="A69" s="46"/>
      <c r="B69" s="41"/>
      <c r="C69" s="51"/>
      <c r="D69" s="29" t="s">
        <v>81</v>
      </c>
      <c r="E69" s="44" t="s">
        <v>89</v>
      </c>
      <c r="F69" s="45" t="s">
        <v>87</v>
      </c>
      <c r="G69" s="45">
        <v>1</v>
      </c>
      <c r="H69" s="79">
        <v>30000</v>
      </c>
      <c r="I69" s="194">
        <f>H69*G69</f>
        <v>30000</v>
      </c>
    </row>
    <row r="70" ht="27" customHeight="1" spans="1:9">
      <c r="A70" s="46"/>
      <c r="B70" s="41"/>
      <c r="C70" s="51"/>
      <c r="D70" s="29" t="s">
        <v>90</v>
      </c>
      <c r="E70" s="54" t="s">
        <v>91</v>
      </c>
      <c r="F70" s="45" t="s">
        <v>83</v>
      </c>
      <c r="G70" s="196"/>
      <c r="H70" s="79">
        <f>H69+H67+H68</f>
        <v>240000</v>
      </c>
      <c r="I70" s="194">
        <f>H70*G70</f>
        <v>0</v>
      </c>
    </row>
    <row r="71" ht="18" hidden="1" customHeight="1" spans="1:9">
      <c r="A71" s="46"/>
      <c r="B71" s="41"/>
      <c r="C71" s="51"/>
      <c r="D71" s="53"/>
      <c r="E71" s="54"/>
      <c r="F71" s="69"/>
      <c r="G71" s="45"/>
      <c r="H71" s="197"/>
      <c r="I71" s="77"/>
    </row>
    <row r="72" spans="1:9">
      <c r="A72" s="46"/>
      <c r="B72" s="41"/>
      <c r="C72" s="51"/>
      <c r="D72" s="53"/>
      <c r="E72" s="54"/>
      <c r="F72" s="69"/>
      <c r="G72" s="45"/>
      <c r="H72" s="197"/>
      <c r="I72" s="77"/>
    </row>
    <row r="73" spans="1:9">
      <c r="A73" s="46">
        <v>1.4</v>
      </c>
      <c r="B73" s="198" t="s">
        <v>92</v>
      </c>
      <c r="C73" s="199" t="s">
        <v>93</v>
      </c>
      <c r="D73" s="82"/>
      <c r="E73" s="200"/>
      <c r="F73" s="45" t="s">
        <v>40</v>
      </c>
      <c r="G73" s="45">
        <v>1</v>
      </c>
      <c r="H73" s="201"/>
      <c r="I73" s="194" t="str">
        <f t="shared" ref="I73:I82" si="3">+IF(H73*G73=0,"",H73*G73)</f>
        <v/>
      </c>
    </row>
    <row r="74" spans="1:9">
      <c r="A74" s="46"/>
      <c r="B74" s="41"/>
      <c r="C74" s="202"/>
      <c r="D74" s="203"/>
      <c r="E74" s="204"/>
      <c r="F74" s="45"/>
      <c r="G74" s="45"/>
      <c r="H74" s="201"/>
      <c r="I74" s="77" t="str">
        <f t="shared" si="3"/>
        <v/>
      </c>
    </row>
    <row r="75" ht="18" customHeight="1" spans="1:9">
      <c r="A75" s="46">
        <v>1.5</v>
      </c>
      <c r="B75" s="205" t="s">
        <v>94</v>
      </c>
      <c r="C75" s="157" t="s">
        <v>95</v>
      </c>
      <c r="D75" s="158"/>
      <c r="E75" s="206"/>
      <c r="F75" s="45" t="s">
        <v>57</v>
      </c>
      <c r="G75" s="45">
        <v>1</v>
      </c>
      <c r="H75" s="201"/>
      <c r="I75" s="77" t="str">
        <f t="shared" si="3"/>
        <v/>
      </c>
    </row>
    <row r="76" ht="13.5" customHeight="1" spans="1:9">
      <c r="A76" s="46"/>
      <c r="B76" s="205"/>
      <c r="C76" s="157"/>
      <c r="D76" s="158"/>
      <c r="E76" s="206"/>
      <c r="F76" s="45"/>
      <c r="G76" s="45"/>
      <c r="H76" s="201"/>
      <c r="I76" s="77" t="str">
        <f t="shared" si="3"/>
        <v/>
      </c>
    </row>
    <row r="77" spans="1:9">
      <c r="A77" s="46"/>
      <c r="B77" s="41"/>
      <c r="C77" s="51"/>
      <c r="D77" s="55"/>
      <c r="E77" s="56"/>
      <c r="F77" s="41"/>
      <c r="G77" s="41"/>
      <c r="H77" s="65"/>
      <c r="I77" s="194" t="str">
        <f t="shared" si="3"/>
        <v/>
      </c>
    </row>
    <row r="78" spans="1:9">
      <c r="A78" s="46">
        <v>1.6</v>
      </c>
      <c r="B78" s="198" t="s">
        <v>96</v>
      </c>
      <c r="C78" s="199" t="s">
        <v>97</v>
      </c>
      <c r="D78" s="82"/>
      <c r="E78" s="200"/>
      <c r="F78" s="45" t="s">
        <v>29</v>
      </c>
      <c r="G78" s="45">
        <v>1</v>
      </c>
      <c r="H78" s="201"/>
      <c r="I78" s="77" t="str">
        <f t="shared" si="3"/>
        <v/>
      </c>
    </row>
    <row r="79" spans="1:9">
      <c r="A79" s="46"/>
      <c r="B79" s="41"/>
      <c r="C79" s="51"/>
      <c r="E79" s="44"/>
      <c r="F79" s="45"/>
      <c r="G79" s="45"/>
      <c r="H79" s="201"/>
      <c r="I79" s="194" t="str">
        <f t="shared" si="3"/>
        <v/>
      </c>
    </row>
    <row r="80" spans="1:9">
      <c r="A80" s="46">
        <v>1.7</v>
      </c>
      <c r="B80" s="198" t="s">
        <v>98</v>
      </c>
      <c r="C80" s="157" t="s">
        <v>99</v>
      </c>
      <c r="D80" s="158"/>
      <c r="E80" s="206"/>
      <c r="F80" s="45" t="s">
        <v>57</v>
      </c>
      <c r="G80" s="45">
        <v>1</v>
      </c>
      <c r="H80" s="201"/>
      <c r="I80" s="77" t="str">
        <f t="shared" si="3"/>
        <v/>
      </c>
    </row>
    <row r="81" ht="9.45" customHeight="1" spans="1:9">
      <c r="A81" s="46"/>
      <c r="B81" s="41"/>
      <c r="C81" s="60"/>
      <c r="D81" s="55"/>
      <c r="E81" s="56"/>
      <c r="F81" s="41"/>
      <c r="G81" s="41"/>
      <c r="H81" s="201"/>
      <c r="I81" s="77" t="str">
        <f t="shared" si="3"/>
        <v/>
      </c>
    </row>
    <row r="82" spans="1:9">
      <c r="A82" s="46">
        <v>1.8</v>
      </c>
      <c r="B82" s="198" t="s">
        <v>100</v>
      </c>
      <c r="C82" s="199" t="s">
        <v>101</v>
      </c>
      <c r="D82" s="82"/>
      <c r="E82" s="200"/>
      <c r="F82" s="45" t="s">
        <v>57</v>
      </c>
      <c r="G82" s="45">
        <v>1</v>
      </c>
      <c r="H82" s="201"/>
      <c r="I82" s="194" t="str">
        <f t="shared" si="3"/>
        <v/>
      </c>
    </row>
    <row r="83" spans="1:9">
      <c r="A83" s="46"/>
      <c r="B83" s="198"/>
      <c r="C83" s="199"/>
      <c r="D83" s="82"/>
      <c r="E83" s="200"/>
      <c r="F83" s="45"/>
      <c r="G83" s="45"/>
      <c r="H83" s="201"/>
      <c r="I83" s="194"/>
    </row>
    <row r="84" spans="1:9">
      <c r="A84" s="46"/>
      <c r="B84" s="198"/>
      <c r="C84" s="199"/>
      <c r="D84" s="82"/>
      <c r="E84" s="200"/>
      <c r="F84" s="45"/>
      <c r="G84" s="45"/>
      <c r="H84" s="201"/>
      <c r="I84" s="194"/>
    </row>
    <row r="85" spans="1:9">
      <c r="A85" s="46"/>
      <c r="B85" s="198"/>
      <c r="C85" s="199"/>
      <c r="D85" s="82"/>
      <c r="E85" s="200"/>
      <c r="F85" s="45"/>
      <c r="G85" s="45"/>
      <c r="H85" s="201"/>
      <c r="I85" s="194"/>
    </row>
    <row r="86" spans="1:9">
      <c r="A86" s="46"/>
      <c r="B86" s="198"/>
      <c r="C86" s="199"/>
      <c r="D86" s="82"/>
      <c r="E86" s="200"/>
      <c r="F86" s="45"/>
      <c r="G86" s="45"/>
      <c r="H86" s="201"/>
      <c r="I86" s="194"/>
    </row>
    <row r="87" spans="1:9">
      <c r="A87" s="46"/>
      <c r="B87" s="198"/>
      <c r="C87" s="199"/>
      <c r="D87" s="82"/>
      <c r="E87" s="200"/>
      <c r="F87" s="45"/>
      <c r="G87" s="45"/>
      <c r="H87" s="201"/>
      <c r="I87" s="194"/>
    </row>
    <row r="88" spans="1:9">
      <c r="A88" s="46"/>
      <c r="B88" s="198"/>
      <c r="C88" s="199"/>
      <c r="D88" s="82"/>
      <c r="E88" s="200"/>
      <c r="F88" s="45"/>
      <c r="G88" s="45"/>
      <c r="H88" s="201"/>
      <c r="I88" s="194"/>
    </row>
    <row r="89" spans="1:9">
      <c r="A89" s="46"/>
      <c r="B89" s="198"/>
      <c r="C89" s="199"/>
      <c r="D89" s="82"/>
      <c r="E89" s="200"/>
      <c r="F89" s="45"/>
      <c r="G89" s="45"/>
      <c r="H89" s="201"/>
      <c r="I89" s="194"/>
    </row>
    <row r="90" spans="1:9">
      <c r="A90" s="46"/>
      <c r="B90" s="198"/>
      <c r="C90" s="199"/>
      <c r="D90" s="82"/>
      <c r="E90" s="200"/>
      <c r="F90" s="45"/>
      <c r="G90" s="45"/>
      <c r="H90" s="201"/>
      <c r="I90" s="194"/>
    </row>
    <row r="91" spans="1:9">
      <c r="A91" s="46"/>
      <c r="B91" s="198"/>
      <c r="C91" s="199"/>
      <c r="D91" s="82"/>
      <c r="E91" s="200"/>
      <c r="F91" s="45"/>
      <c r="G91" s="45"/>
      <c r="H91" s="201"/>
      <c r="I91" s="194"/>
    </row>
    <row r="92" spans="1:9">
      <c r="A92" s="46"/>
      <c r="B92" s="198"/>
      <c r="C92" s="199"/>
      <c r="D92" s="82"/>
      <c r="E92" s="200"/>
      <c r="F92" s="45"/>
      <c r="G92" s="45"/>
      <c r="H92" s="201"/>
      <c r="I92" s="194"/>
    </row>
    <row r="93" spans="1:9">
      <c r="A93" s="46"/>
      <c r="B93" s="198"/>
      <c r="C93" s="199"/>
      <c r="D93" s="82"/>
      <c r="E93" s="200"/>
      <c r="F93" s="45"/>
      <c r="G93" s="45"/>
      <c r="H93" s="201"/>
      <c r="I93" s="194"/>
    </row>
    <row r="94" spans="1:9">
      <c r="A94" s="46"/>
      <c r="B94" s="198"/>
      <c r="C94" s="199"/>
      <c r="D94" s="82"/>
      <c r="E94" s="200"/>
      <c r="F94" s="45"/>
      <c r="G94" s="45"/>
      <c r="H94" s="201"/>
      <c r="I94" s="194"/>
    </row>
    <row r="95" spans="1:9">
      <c r="A95" s="46"/>
      <c r="B95" s="198"/>
      <c r="C95" s="199"/>
      <c r="D95" s="82"/>
      <c r="E95" s="200"/>
      <c r="F95" s="45"/>
      <c r="G95" s="45"/>
      <c r="H95" s="201"/>
      <c r="I95" s="194"/>
    </row>
    <row r="96" spans="1:9">
      <c r="A96" s="46"/>
      <c r="B96" s="41"/>
      <c r="C96" s="51"/>
      <c r="E96" s="56"/>
      <c r="F96" s="45"/>
      <c r="G96" s="207"/>
      <c r="H96" s="201"/>
      <c r="I96" s="194"/>
    </row>
    <row r="97" spans="1:9">
      <c r="A97" s="46"/>
      <c r="B97" s="41"/>
      <c r="C97" s="51"/>
      <c r="E97" s="56"/>
      <c r="F97" s="45"/>
      <c r="G97" s="45"/>
      <c r="H97" s="65"/>
      <c r="I97" s="194"/>
    </row>
    <row r="98" ht="22.95" customHeight="1" spans="1:11">
      <c r="A98" s="61" t="s">
        <v>102</v>
      </c>
      <c r="B98" s="62"/>
      <c r="C98" s="62"/>
      <c r="D98" s="62"/>
      <c r="E98" s="62"/>
      <c r="F98" s="62"/>
      <c r="G98" s="62"/>
      <c r="H98" s="67"/>
      <c r="I98" s="208">
        <f>SUM(I55:I97)</f>
        <v>390000</v>
      </c>
      <c r="K98" s="190"/>
    </row>
    <row r="99" ht="9" customHeight="1" spans="11:11">
      <c r="K99" s="32"/>
    </row>
    <row r="100" ht="18" customHeight="1"/>
    <row r="101" ht="8.7" customHeight="1"/>
    <row r="102" ht="28.5" customHeight="1"/>
    <row r="103" ht="10.5" customHeight="1"/>
    <row r="104" ht="18" customHeight="1"/>
    <row r="105" ht="18" customHeight="1"/>
    <row r="106" ht="18" customHeight="1"/>
    <row r="107" ht="18" customHeight="1"/>
    <row r="108" ht="18" customHeight="1"/>
  </sheetData>
  <mergeCells count="44">
    <mergeCell ref="A9:I9"/>
    <mergeCell ref="C10:E10"/>
    <mergeCell ref="C12:E12"/>
    <mergeCell ref="C14:E14"/>
    <mergeCell ref="C18:E18"/>
    <mergeCell ref="C19:E19"/>
    <mergeCell ref="D20:E20"/>
    <mergeCell ref="D21:E21"/>
    <mergeCell ref="C23:E23"/>
    <mergeCell ref="D24:E24"/>
    <mergeCell ref="D25:E25"/>
    <mergeCell ref="D26:E26"/>
    <mergeCell ref="D27:E27"/>
    <mergeCell ref="C29:E29"/>
    <mergeCell ref="C31:E31"/>
    <mergeCell ref="C33:E33"/>
    <mergeCell ref="C39:E39"/>
    <mergeCell ref="D47:E47"/>
    <mergeCell ref="A52:H52"/>
    <mergeCell ref="A53:I53"/>
    <mergeCell ref="C54:E54"/>
    <mergeCell ref="A55:H55"/>
    <mergeCell ref="C57:E57"/>
    <mergeCell ref="C59:E59"/>
    <mergeCell ref="D61:E61"/>
    <mergeCell ref="C80:E80"/>
    <mergeCell ref="A98:H98"/>
    <mergeCell ref="A37:A38"/>
    <mergeCell ref="A75:A76"/>
    <mergeCell ref="B37:B38"/>
    <mergeCell ref="B75:B76"/>
    <mergeCell ref="E70:E71"/>
    <mergeCell ref="F75:F76"/>
    <mergeCell ref="G75:G76"/>
    <mergeCell ref="H75:H76"/>
    <mergeCell ref="I2:I4"/>
    <mergeCell ref="I5:I7"/>
    <mergeCell ref="I75:I76"/>
    <mergeCell ref="A2:D7"/>
    <mergeCell ref="E2:H3"/>
    <mergeCell ref="E4:H5"/>
    <mergeCell ref="E6:H7"/>
    <mergeCell ref="C75:E76"/>
    <mergeCell ref="C37:E38"/>
  </mergeCells>
  <pageMargins left="0.236220472440945" right="0.236220472440945" top="0.748031496062992" bottom="0.748031496062992" header="0.31496062992126" footer="0.31496062992126"/>
  <pageSetup paperSize="9" scale="83" firstPageNumber="114" orientation="portrait" useFirstPageNumber="1"/>
  <headerFooter>
    <oddFooter>&amp;C&amp;P
&amp;R
</oddFooter>
  </headerFooter>
  <rowBreaks count="1" manualBreakCount="1">
    <brk id="52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R45"/>
  <sheetViews>
    <sheetView view="pageLayout" zoomScale="70" zoomScaleSheetLayoutView="80" zoomScaleNormal="100" workbookViewId="0">
      <selection activeCell="C19" sqref="C19"/>
    </sheetView>
  </sheetViews>
  <sheetFormatPr defaultColWidth="9.10909090909091" defaultRowHeight="13"/>
  <cols>
    <col min="1" max="1" width="10.4454545454545" style="29" customWidth="1"/>
    <col min="2" max="2" width="7.55454545454545" style="29" customWidth="1"/>
    <col min="3" max="3" width="39.5545454545455" style="29" customWidth="1"/>
    <col min="4" max="4" width="7.66363636363636" style="30" customWidth="1"/>
    <col min="5" max="5" width="7.33636363636364" style="30" customWidth="1"/>
    <col min="6" max="6" width="12.4454545454545" style="31" customWidth="1"/>
    <col min="7" max="7" width="14.6636363636364" style="32" customWidth="1"/>
    <col min="8" max="14" width="9.10909090909091" style="29"/>
    <col min="15" max="15" width="12.8909090909091" style="29" customWidth="1"/>
    <col min="16" max="16" width="11.3363636363636" style="29" customWidth="1"/>
    <col min="17" max="16384" width="9.10909090909091" style="29"/>
  </cols>
  <sheetData>
    <row r="1" ht="24" customHeight="1" spans="1:7">
      <c r="A1" s="33" t="s">
        <v>103</v>
      </c>
      <c r="B1" s="34"/>
      <c r="C1" s="34"/>
      <c r="D1" s="34"/>
      <c r="E1" s="34"/>
      <c r="F1" s="34"/>
      <c r="G1" s="63"/>
    </row>
    <row r="2" ht="28.5" customHeight="1" spans="1:7">
      <c r="A2" s="35" t="s">
        <v>6</v>
      </c>
      <c r="B2" s="139" t="s">
        <v>7</v>
      </c>
      <c r="C2" s="36" t="s">
        <v>8</v>
      </c>
      <c r="D2" s="36" t="s">
        <v>9</v>
      </c>
      <c r="E2" s="36" t="s">
        <v>10</v>
      </c>
      <c r="F2" s="64" t="s">
        <v>11</v>
      </c>
      <c r="G2" s="64" t="s">
        <v>12</v>
      </c>
    </row>
    <row r="3" ht="18" customHeight="1" spans="1:7">
      <c r="A3" s="40"/>
      <c r="B3" s="41"/>
      <c r="C3" s="41"/>
      <c r="D3" s="45"/>
      <c r="E3" s="45"/>
      <c r="F3" s="65"/>
      <c r="G3" s="66" t="str">
        <f t="shared" ref="G3:G10" si="0">+IF(F3*E3=0,"",F3*E3)</f>
        <v/>
      </c>
    </row>
    <row r="4" ht="18" customHeight="1" spans="1:7">
      <c r="A4" s="46">
        <v>2.1</v>
      </c>
      <c r="B4" s="47">
        <v>8.2</v>
      </c>
      <c r="C4" s="140" t="s">
        <v>104</v>
      </c>
      <c r="D4" s="45"/>
      <c r="E4" s="45"/>
      <c r="F4" s="65"/>
      <c r="G4" s="66" t="str">
        <f t="shared" si="0"/>
        <v/>
      </c>
    </row>
    <row r="5" ht="18" customHeight="1" spans="1:7">
      <c r="A5" s="41"/>
      <c r="B5" s="41"/>
      <c r="C5" s="41"/>
      <c r="D5" s="45"/>
      <c r="E5" s="45"/>
      <c r="F5" s="65"/>
      <c r="G5" s="66" t="str">
        <f t="shared" si="0"/>
        <v/>
      </c>
    </row>
    <row r="6" ht="18" customHeight="1" spans="1:7">
      <c r="A6" s="41" t="s">
        <v>105</v>
      </c>
      <c r="B6" s="41" t="s">
        <v>106</v>
      </c>
      <c r="C6" s="41" t="s">
        <v>107</v>
      </c>
      <c r="D6" s="45" t="s">
        <v>108</v>
      </c>
      <c r="E6" s="141">
        <v>1</v>
      </c>
      <c r="F6" s="77"/>
      <c r="G6" s="66" t="str">
        <f t="shared" si="0"/>
        <v/>
      </c>
    </row>
    <row r="7" ht="18" customHeight="1" spans="1:7">
      <c r="A7" s="41"/>
      <c r="B7" s="41"/>
      <c r="C7" s="41"/>
      <c r="D7" s="45"/>
      <c r="E7" s="45"/>
      <c r="F7" s="65"/>
      <c r="G7" s="66" t="str">
        <f t="shared" si="0"/>
        <v/>
      </c>
    </row>
    <row r="8" ht="18" customHeight="1" spans="1:7">
      <c r="A8" s="41" t="s">
        <v>109</v>
      </c>
      <c r="B8" s="41" t="s">
        <v>110</v>
      </c>
      <c r="C8" s="78" t="s">
        <v>111</v>
      </c>
      <c r="D8" s="45" t="s">
        <v>112</v>
      </c>
      <c r="E8" s="45">
        <v>50</v>
      </c>
      <c r="F8" s="65"/>
      <c r="G8" s="66" t="str">
        <f t="shared" si="0"/>
        <v/>
      </c>
    </row>
    <row r="9" ht="18" customHeight="1" spans="1:7">
      <c r="A9" s="41"/>
      <c r="B9" s="41"/>
      <c r="C9" s="78"/>
      <c r="D9" s="45"/>
      <c r="E9" s="45"/>
      <c r="F9" s="65"/>
      <c r="G9" s="66"/>
    </row>
    <row r="10" ht="18" customHeight="1" spans="1:18">
      <c r="A10" s="41"/>
      <c r="B10" s="41"/>
      <c r="C10" s="41"/>
      <c r="D10" s="45"/>
      <c r="E10" s="45"/>
      <c r="F10" s="65"/>
      <c r="G10" s="66" t="str">
        <f t="shared" si="0"/>
        <v/>
      </c>
      <c r="O10" s="144"/>
      <c r="P10" s="137"/>
      <c r="Q10" s="137"/>
      <c r="R10" s="137"/>
    </row>
    <row r="11" ht="18" customHeight="1" spans="1:17">
      <c r="A11" s="46" t="s">
        <v>113</v>
      </c>
      <c r="B11" s="75" t="s">
        <v>114</v>
      </c>
      <c r="C11" s="75" t="s">
        <v>115</v>
      </c>
      <c r="D11" s="45" t="s">
        <v>116</v>
      </c>
      <c r="E11" s="71">
        <v>150</v>
      </c>
      <c r="F11" s="65"/>
      <c r="G11" s="65" t="str">
        <f t="shared" ref="G11:G14" si="1">+IF(F11*E11=0,"",F11*E11)</f>
        <v/>
      </c>
      <c r="O11" s="144"/>
      <c r="P11" s="137"/>
      <c r="Q11" s="137"/>
    </row>
    <row r="12" ht="18" customHeight="1" spans="1:17">
      <c r="A12" s="46"/>
      <c r="B12" s="75"/>
      <c r="C12" s="75"/>
      <c r="D12" s="45"/>
      <c r="E12" s="71"/>
      <c r="F12" s="65"/>
      <c r="G12" s="65"/>
      <c r="O12" s="144"/>
      <c r="Q12" s="137"/>
    </row>
    <row r="13" ht="18" customHeight="1" spans="1:15">
      <c r="A13" s="41"/>
      <c r="B13" s="41"/>
      <c r="C13" s="69"/>
      <c r="D13" s="45"/>
      <c r="E13" s="71"/>
      <c r="F13" s="65"/>
      <c r="G13" s="66" t="str">
        <f t="shared" si="1"/>
        <v/>
      </c>
      <c r="O13" s="144"/>
    </row>
    <row r="14" ht="33" customHeight="1" spans="1:15">
      <c r="A14" s="134" t="s">
        <v>117</v>
      </c>
      <c r="B14" s="142" t="s">
        <v>118</v>
      </c>
      <c r="C14" s="142" t="s">
        <v>119</v>
      </c>
      <c r="D14" s="126"/>
      <c r="E14" s="126"/>
      <c r="F14" s="66"/>
      <c r="G14" s="66" t="str">
        <f t="shared" si="1"/>
        <v/>
      </c>
      <c r="O14" s="144"/>
    </row>
    <row r="15" ht="24" customHeight="1" spans="1:7">
      <c r="A15" s="41"/>
      <c r="B15" s="69"/>
      <c r="C15" s="75" t="s">
        <v>120</v>
      </c>
      <c r="D15" s="45" t="s">
        <v>121</v>
      </c>
      <c r="E15" s="71">
        <v>10</v>
      </c>
      <c r="F15" s="66"/>
      <c r="G15" s="66"/>
    </row>
    <row r="16" ht="37.5" customHeight="1" spans="1:7">
      <c r="A16" s="41"/>
      <c r="B16" s="41"/>
      <c r="C16" s="69" t="s">
        <v>122</v>
      </c>
      <c r="D16" s="45" t="s">
        <v>121</v>
      </c>
      <c r="E16" s="71">
        <v>10</v>
      </c>
      <c r="F16" s="66"/>
      <c r="G16" s="66"/>
    </row>
    <row r="17" ht="27.75" customHeight="1" spans="1:7">
      <c r="A17" s="41"/>
      <c r="B17" s="41"/>
      <c r="C17" s="69" t="s">
        <v>123</v>
      </c>
      <c r="D17" s="45" t="s">
        <v>121</v>
      </c>
      <c r="E17" s="71">
        <v>10</v>
      </c>
      <c r="F17" s="65"/>
      <c r="G17" s="66"/>
    </row>
    <row r="18" ht="26.25" customHeight="1" spans="1:7">
      <c r="A18" s="41"/>
      <c r="B18" s="41"/>
      <c r="C18" s="69" t="s">
        <v>124</v>
      </c>
      <c r="D18" s="45" t="s">
        <v>121</v>
      </c>
      <c r="E18" s="45">
        <v>10</v>
      </c>
      <c r="F18" s="65"/>
      <c r="G18" s="66"/>
    </row>
    <row r="19" ht="24.75" customHeight="1" spans="1:7">
      <c r="A19" s="41"/>
      <c r="B19" s="41"/>
      <c r="C19" s="75" t="s">
        <v>125</v>
      </c>
      <c r="D19" s="45" t="s">
        <v>126</v>
      </c>
      <c r="E19" s="45">
        <v>10</v>
      </c>
      <c r="F19" s="65"/>
      <c r="G19" s="66"/>
    </row>
    <row r="20" ht="18" customHeight="1" spans="1:7">
      <c r="A20" s="41"/>
      <c r="B20" s="41"/>
      <c r="C20" s="41"/>
      <c r="D20" s="45"/>
      <c r="E20" s="45"/>
      <c r="F20" s="65"/>
      <c r="G20" s="66"/>
    </row>
    <row r="21" ht="18" customHeight="1" spans="1:7">
      <c r="A21" s="41"/>
      <c r="B21" s="41"/>
      <c r="C21" s="41"/>
      <c r="D21" s="45"/>
      <c r="E21" s="45"/>
      <c r="F21" s="65"/>
      <c r="G21" s="66"/>
    </row>
    <row r="22" ht="18" customHeight="1" spans="1:7">
      <c r="A22" s="41"/>
      <c r="B22" s="41"/>
      <c r="C22" s="41"/>
      <c r="D22" s="45"/>
      <c r="E22" s="45"/>
      <c r="F22" s="65"/>
      <c r="G22" s="66"/>
    </row>
    <row r="23" ht="18" customHeight="1" spans="1:7">
      <c r="A23" s="41"/>
      <c r="B23" s="41"/>
      <c r="C23" s="41"/>
      <c r="D23" s="45"/>
      <c r="E23" s="45"/>
      <c r="F23" s="65"/>
      <c r="G23" s="66"/>
    </row>
    <row r="24" ht="18" customHeight="1" spans="1:7">
      <c r="A24" s="41"/>
      <c r="B24" s="41"/>
      <c r="C24" s="41"/>
      <c r="D24" s="45"/>
      <c r="E24" s="45"/>
      <c r="F24" s="65"/>
      <c r="G24" s="66"/>
    </row>
    <row r="25" ht="18" customHeight="1" spans="1:7">
      <c r="A25" s="41"/>
      <c r="B25" s="41"/>
      <c r="C25" s="41"/>
      <c r="D25" s="45"/>
      <c r="E25" s="45"/>
      <c r="F25" s="65"/>
      <c r="G25" s="66"/>
    </row>
    <row r="26" ht="18" customHeight="1" spans="1:7">
      <c r="A26" s="41"/>
      <c r="B26" s="41"/>
      <c r="C26" s="41"/>
      <c r="D26" s="45"/>
      <c r="E26" s="45"/>
      <c r="F26" s="65"/>
      <c r="G26" s="66"/>
    </row>
    <row r="27" ht="18" customHeight="1" spans="1:7">
      <c r="A27" s="41"/>
      <c r="B27" s="41"/>
      <c r="C27" s="41"/>
      <c r="D27" s="45"/>
      <c r="E27" s="45"/>
      <c r="F27" s="65"/>
      <c r="G27" s="66"/>
    </row>
    <row r="28" ht="18" customHeight="1" spans="1:7">
      <c r="A28" s="41"/>
      <c r="B28" s="41"/>
      <c r="C28" s="41"/>
      <c r="D28" s="45"/>
      <c r="E28" s="45"/>
      <c r="F28" s="65"/>
      <c r="G28" s="66"/>
    </row>
    <row r="29" ht="18" customHeight="1" spans="1:7">
      <c r="A29" s="41"/>
      <c r="B29" s="41"/>
      <c r="C29" s="41"/>
      <c r="D29" s="45"/>
      <c r="E29" s="45"/>
      <c r="F29" s="65"/>
      <c r="G29" s="66"/>
    </row>
    <row r="30" ht="18" customHeight="1" spans="1:7">
      <c r="A30" s="41"/>
      <c r="B30" s="41"/>
      <c r="C30" s="41"/>
      <c r="D30" s="45"/>
      <c r="E30" s="45"/>
      <c r="F30" s="65"/>
      <c r="G30" s="66"/>
    </row>
    <row r="31" ht="18" customHeight="1" spans="1:7">
      <c r="A31" s="41"/>
      <c r="B31" s="41"/>
      <c r="C31" s="41"/>
      <c r="D31" s="45"/>
      <c r="E31" s="45"/>
      <c r="F31" s="65"/>
      <c r="G31" s="66"/>
    </row>
    <row r="32" ht="18" customHeight="1" spans="1:7">
      <c r="A32" s="41"/>
      <c r="B32" s="41"/>
      <c r="C32" s="41"/>
      <c r="D32" s="45"/>
      <c r="E32" s="45"/>
      <c r="F32" s="65"/>
      <c r="G32" s="66"/>
    </row>
    <row r="33" ht="18" customHeight="1" spans="1:7">
      <c r="A33" s="41"/>
      <c r="B33" s="41"/>
      <c r="C33" s="41"/>
      <c r="D33" s="45"/>
      <c r="E33" s="45"/>
      <c r="F33" s="65"/>
      <c r="G33" s="66"/>
    </row>
    <row r="34" ht="18" customHeight="1" spans="1:7">
      <c r="A34" s="41"/>
      <c r="B34" s="41"/>
      <c r="C34" s="41"/>
      <c r="D34" s="45"/>
      <c r="E34" s="45"/>
      <c r="F34" s="65"/>
      <c r="G34" s="66"/>
    </row>
    <row r="35" ht="18" customHeight="1" spans="1:7">
      <c r="A35" s="41"/>
      <c r="B35" s="41"/>
      <c r="C35" s="69"/>
      <c r="D35" s="45"/>
      <c r="E35" s="45"/>
      <c r="F35" s="65"/>
      <c r="G35" s="66"/>
    </row>
    <row r="36" ht="18" customHeight="1" spans="1:7">
      <c r="A36" s="143"/>
      <c r="B36" s="41"/>
      <c r="C36" s="41"/>
      <c r="D36" s="45"/>
      <c r="E36" s="45"/>
      <c r="F36" s="65"/>
      <c r="G36" s="66" t="str">
        <f>+IF(F36*E36=0,"",F36*E36)</f>
        <v/>
      </c>
    </row>
    <row r="37" ht="18" customHeight="1" spans="1:7">
      <c r="A37" s="61" t="s">
        <v>102</v>
      </c>
      <c r="B37" s="62"/>
      <c r="C37" s="62"/>
      <c r="D37" s="62"/>
      <c r="E37" s="62"/>
      <c r="F37" s="67"/>
      <c r="G37" s="68">
        <f>SUM(G3:G36)</f>
        <v>0</v>
      </c>
    </row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</sheetData>
  <mergeCells count="10">
    <mergeCell ref="A1:G1"/>
    <mergeCell ref="A37:F37"/>
    <mergeCell ref="A11:A12"/>
    <mergeCell ref="B11:B12"/>
    <mergeCell ref="C8:C9"/>
    <mergeCell ref="C11:C12"/>
    <mergeCell ref="D11:D12"/>
    <mergeCell ref="E11:E12"/>
    <mergeCell ref="F11:F12"/>
    <mergeCell ref="G11:G12"/>
  </mergeCells>
  <pageMargins left="0.236220472440945" right="0.236220472440945" top="0.748031496062992" bottom="0.748031496062992" header="0.31496062992126" footer="0.31496062992126"/>
  <pageSetup paperSize="9" firstPageNumber="116" orientation="portrait" useFirstPageNumber="1"/>
  <headerFooter>
    <oddFooter>&amp;C&amp;P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Q50"/>
  <sheetViews>
    <sheetView view="pageLayout" zoomScale="70" zoomScaleNormal="100" workbookViewId="0">
      <selection activeCell="I46" sqref="I46"/>
    </sheetView>
  </sheetViews>
  <sheetFormatPr defaultColWidth="9.10909090909091" defaultRowHeight="13"/>
  <cols>
    <col min="1" max="1" width="7.66363636363636" style="29" customWidth="1"/>
    <col min="2" max="2" width="11.3363636363636" style="29" customWidth="1"/>
    <col min="3" max="3" width="3.33636363636364" style="29" customWidth="1"/>
    <col min="4" max="4" width="3.44545454545455" style="29" customWidth="1"/>
    <col min="5" max="5" width="3.33636363636364" style="29" customWidth="1"/>
    <col min="6" max="6" width="30.3363636363636" style="29" customWidth="1"/>
    <col min="7" max="7" width="7" style="30" customWidth="1"/>
    <col min="8" max="8" width="9.66363636363636" style="30" customWidth="1"/>
    <col min="9" max="9" width="13.6636363636364" style="31" customWidth="1"/>
    <col min="10" max="10" width="14.6636363636364" style="32" customWidth="1"/>
    <col min="11" max="13" width="9.10909090909091" style="29" customWidth="1"/>
    <col min="14" max="14" width="11.1090909090909" style="29" customWidth="1"/>
    <col min="15" max="15" width="14.1090909090909" style="29" customWidth="1"/>
    <col min="16" max="22" width="9.10909090909091" style="29" customWidth="1"/>
    <col min="23" max="16384" width="9.10909090909091" style="29"/>
  </cols>
  <sheetData>
    <row r="1" ht="28.2" customHeight="1" spans="1:10">
      <c r="A1" s="33" t="s">
        <v>127</v>
      </c>
      <c r="B1" s="34"/>
      <c r="C1" s="34"/>
      <c r="D1" s="34"/>
      <c r="E1" s="34"/>
      <c r="F1" s="34"/>
      <c r="G1" s="34"/>
      <c r="H1" s="34"/>
      <c r="I1" s="34"/>
      <c r="J1" s="63"/>
    </row>
    <row r="2" ht="18" customHeight="1" spans="1:10">
      <c r="A2" s="35" t="s">
        <v>6</v>
      </c>
      <c r="B2" s="36" t="s">
        <v>7</v>
      </c>
      <c r="C2" s="37" t="s">
        <v>8</v>
      </c>
      <c r="D2" s="38"/>
      <c r="E2" s="38"/>
      <c r="F2" s="39"/>
      <c r="G2" s="36" t="s">
        <v>9</v>
      </c>
      <c r="H2" s="36" t="s">
        <v>10</v>
      </c>
      <c r="I2" s="64"/>
      <c r="J2" s="64" t="s">
        <v>12</v>
      </c>
    </row>
    <row r="3" spans="1:10">
      <c r="A3" s="40"/>
      <c r="B3" s="41"/>
      <c r="C3" s="42"/>
      <c r="D3" s="43"/>
      <c r="F3" s="44"/>
      <c r="G3" s="45"/>
      <c r="H3" s="45"/>
      <c r="I3" s="65"/>
      <c r="J3" s="66"/>
    </row>
    <row r="4" spans="1:10">
      <c r="A4" s="46" t="s">
        <v>128</v>
      </c>
      <c r="B4" s="47" t="s">
        <v>129</v>
      </c>
      <c r="C4" s="48" t="s">
        <v>104</v>
      </c>
      <c r="D4" s="49"/>
      <c r="E4" s="49"/>
      <c r="F4" s="50"/>
      <c r="G4" s="45"/>
      <c r="H4" s="45"/>
      <c r="I4" s="65"/>
      <c r="J4" s="66"/>
    </row>
    <row r="5" spans="1:10">
      <c r="A5" s="46"/>
      <c r="B5" s="41"/>
      <c r="C5" s="51"/>
      <c r="F5" s="44"/>
      <c r="G5" s="45"/>
      <c r="H5" s="45"/>
      <c r="I5" s="65"/>
      <c r="J5" s="66"/>
    </row>
    <row r="6" spans="1:10">
      <c r="A6" s="46" t="s">
        <v>130</v>
      </c>
      <c r="B6" s="125" t="s">
        <v>131</v>
      </c>
      <c r="C6" s="41" t="s">
        <v>132</v>
      </c>
      <c r="F6" s="44"/>
      <c r="G6" s="45"/>
      <c r="H6" s="45"/>
      <c r="I6" s="65"/>
      <c r="J6" s="66"/>
    </row>
    <row r="7" ht="18" customHeight="1" spans="1:10">
      <c r="A7" s="46"/>
      <c r="B7" s="125"/>
      <c r="C7" s="51" t="s">
        <v>133</v>
      </c>
      <c r="D7" s="53" t="s">
        <v>134</v>
      </c>
      <c r="E7" s="53"/>
      <c r="F7" s="54"/>
      <c r="G7" s="45"/>
      <c r="H7" s="45"/>
      <c r="I7" s="65"/>
      <c r="J7" s="66" t="str">
        <f t="shared" ref="J7:J28" si="0">+IF(I7*H7=0,"",I7*H7)</f>
        <v/>
      </c>
    </row>
    <row r="8" ht="15.75" customHeight="1" spans="1:10">
      <c r="A8" s="46"/>
      <c r="B8" s="41"/>
      <c r="C8" s="51"/>
      <c r="D8" s="53"/>
      <c r="E8" s="53"/>
      <c r="F8" s="54"/>
      <c r="G8" s="45"/>
      <c r="H8" s="45"/>
      <c r="I8" s="65"/>
      <c r="J8" s="66" t="str">
        <f t="shared" si="0"/>
        <v/>
      </c>
    </row>
    <row r="9" spans="1:10">
      <c r="A9" s="46"/>
      <c r="B9" s="41"/>
      <c r="C9" s="51"/>
      <c r="F9" s="44"/>
      <c r="G9" s="45"/>
      <c r="H9" s="71"/>
      <c r="I9" s="65"/>
      <c r="J9" s="66" t="str">
        <f t="shared" si="0"/>
        <v/>
      </c>
    </row>
    <row r="10" spans="1:10">
      <c r="A10" s="46"/>
      <c r="B10" s="41"/>
      <c r="C10" s="51"/>
      <c r="D10" s="29" t="s">
        <v>76</v>
      </c>
      <c r="E10" s="73" t="s">
        <v>135</v>
      </c>
      <c r="F10" s="74"/>
      <c r="G10" s="45"/>
      <c r="H10" s="71"/>
      <c r="I10" s="65"/>
      <c r="J10" s="66"/>
    </row>
    <row r="11" ht="15" spans="1:10">
      <c r="A11" s="46"/>
      <c r="B11" s="41"/>
      <c r="C11" s="51"/>
      <c r="E11" s="132" t="s">
        <v>136</v>
      </c>
      <c r="F11" s="44" t="s">
        <v>137</v>
      </c>
      <c r="G11" s="45" t="s">
        <v>138</v>
      </c>
      <c r="H11" s="133">
        <v>100</v>
      </c>
      <c r="I11" s="65"/>
      <c r="J11" s="66"/>
    </row>
    <row r="12" ht="15" spans="1:10">
      <c r="A12" s="46"/>
      <c r="B12" s="41"/>
      <c r="C12" s="51"/>
      <c r="E12" s="132" t="s">
        <v>139</v>
      </c>
      <c r="F12" s="44" t="s">
        <v>140</v>
      </c>
      <c r="G12" s="45" t="s">
        <v>138</v>
      </c>
      <c r="H12" s="133">
        <f>(1.5)*('1200L '!G8)*(1)</f>
        <v>337.5</v>
      </c>
      <c r="I12" s="65"/>
      <c r="J12" s="66"/>
    </row>
    <row r="13" ht="15" spans="1:10">
      <c r="A13" s="46"/>
      <c r="B13" s="41"/>
      <c r="C13" s="51"/>
      <c r="E13" s="29" t="s">
        <v>141</v>
      </c>
      <c r="F13" s="44" t="s">
        <v>142</v>
      </c>
      <c r="G13" s="45" t="s">
        <v>138</v>
      </c>
      <c r="H13" s="133">
        <v>50</v>
      </c>
      <c r="I13" s="65"/>
      <c r="J13" s="66"/>
    </row>
    <row r="14" spans="1:10">
      <c r="A14" s="46"/>
      <c r="B14" s="41"/>
      <c r="C14" s="51"/>
      <c r="F14" s="44"/>
      <c r="G14" s="45"/>
      <c r="H14" s="71"/>
      <c r="I14" s="65"/>
      <c r="J14" s="66"/>
    </row>
    <row r="15" spans="1:14">
      <c r="A15" s="46"/>
      <c r="B15" s="41"/>
      <c r="C15" s="51"/>
      <c r="D15" s="29" t="s">
        <v>79</v>
      </c>
      <c r="E15" s="73" t="s">
        <v>143</v>
      </c>
      <c r="F15" s="74"/>
      <c r="G15" s="45"/>
      <c r="H15" s="71"/>
      <c r="I15" s="65"/>
      <c r="J15" s="66" t="str">
        <f t="shared" si="0"/>
        <v/>
      </c>
      <c r="M15" s="136"/>
      <c r="N15" s="137"/>
    </row>
    <row r="16" ht="15" spans="1:14">
      <c r="A16" s="46"/>
      <c r="B16" s="41"/>
      <c r="C16" s="51"/>
      <c r="E16" s="132" t="s">
        <v>136</v>
      </c>
      <c r="F16" s="44" t="s">
        <v>137</v>
      </c>
      <c r="G16" s="45" t="s">
        <v>138</v>
      </c>
      <c r="H16" s="133">
        <v>100</v>
      </c>
      <c r="I16" s="65"/>
      <c r="J16" s="66" t="str">
        <f t="shared" si="0"/>
        <v/>
      </c>
      <c r="M16" s="136"/>
      <c r="N16" s="137"/>
    </row>
    <row r="17" ht="15" spans="1:14">
      <c r="A17" s="46"/>
      <c r="B17" s="41"/>
      <c r="C17" s="51"/>
      <c r="E17" s="132" t="s">
        <v>139</v>
      </c>
      <c r="F17" s="44" t="s">
        <v>140</v>
      </c>
      <c r="G17" s="45" t="s">
        <v>138</v>
      </c>
      <c r="H17" s="133">
        <f>(1.5)*(SUM('1200L '!G9:G11))*(1)</f>
        <v>6412.5</v>
      </c>
      <c r="I17" s="65"/>
      <c r="J17" s="66" t="str">
        <f t="shared" si="0"/>
        <v/>
      </c>
      <c r="M17" s="136"/>
      <c r="N17" s="137"/>
    </row>
    <row r="18" ht="15" spans="1:14">
      <c r="A18" s="46"/>
      <c r="B18" s="41"/>
      <c r="C18" s="51"/>
      <c r="E18" s="29" t="s">
        <v>141</v>
      </c>
      <c r="F18" s="44" t="s">
        <v>142</v>
      </c>
      <c r="G18" s="45" t="s">
        <v>138</v>
      </c>
      <c r="H18" s="133">
        <v>50</v>
      </c>
      <c r="I18" s="65"/>
      <c r="J18" s="66" t="str">
        <f t="shared" si="0"/>
        <v/>
      </c>
      <c r="M18" s="136"/>
      <c r="N18" s="137"/>
    </row>
    <row r="19" spans="1:14">
      <c r="A19" s="46"/>
      <c r="B19" s="41"/>
      <c r="C19" s="51"/>
      <c r="E19" s="132"/>
      <c r="F19" s="44"/>
      <c r="G19" s="45"/>
      <c r="H19" s="71"/>
      <c r="I19" s="65"/>
      <c r="J19" s="66" t="str">
        <f t="shared" si="0"/>
        <v/>
      </c>
      <c r="M19" s="136"/>
      <c r="N19" s="137"/>
    </row>
    <row r="20" spans="1:10">
      <c r="A20" s="46"/>
      <c r="B20" s="41"/>
      <c r="C20" s="51" t="s">
        <v>144</v>
      </c>
      <c r="D20" s="73" t="s">
        <v>145</v>
      </c>
      <c r="E20" s="73"/>
      <c r="F20" s="74"/>
      <c r="G20" s="45"/>
      <c r="H20" s="71"/>
      <c r="I20" s="65"/>
      <c r="J20" s="66" t="str">
        <f t="shared" si="0"/>
        <v/>
      </c>
    </row>
    <row r="21" ht="15" spans="1:10">
      <c r="A21" s="46"/>
      <c r="B21" s="41"/>
      <c r="C21" s="51"/>
      <c r="D21" s="29" t="s">
        <v>76</v>
      </c>
      <c r="E21" s="73" t="s">
        <v>146</v>
      </c>
      <c r="F21" s="74"/>
      <c r="G21" s="45" t="s">
        <v>138</v>
      </c>
      <c r="H21" s="71">
        <f>SUM(H11:H18)*0.1</f>
        <v>705</v>
      </c>
      <c r="I21" s="65"/>
      <c r="J21" s="66" t="str">
        <f t="shared" si="0"/>
        <v/>
      </c>
    </row>
    <row r="22" ht="15" spans="1:17">
      <c r="A22" s="46"/>
      <c r="B22" s="41"/>
      <c r="C22" s="51"/>
      <c r="D22" s="55" t="s">
        <v>79</v>
      </c>
      <c r="E22" s="73" t="s">
        <v>147</v>
      </c>
      <c r="F22" s="74"/>
      <c r="G22" s="45" t="s">
        <v>138</v>
      </c>
      <c r="H22" s="71">
        <f>SUM(H11:H18)*0.1</f>
        <v>705</v>
      </c>
      <c r="I22" s="65"/>
      <c r="J22" s="66" t="str">
        <f t="shared" si="0"/>
        <v/>
      </c>
      <c r="O22" s="82"/>
      <c r="P22" s="82"/>
      <c r="Q22" s="82"/>
    </row>
    <row r="23" ht="26.25" customHeight="1" spans="1:16">
      <c r="A23" s="46"/>
      <c r="B23" s="41"/>
      <c r="C23" s="51"/>
      <c r="D23" s="55" t="s">
        <v>81</v>
      </c>
      <c r="E23" s="53" t="s">
        <v>148</v>
      </c>
      <c r="F23" s="54"/>
      <c r="G23" s="45" t="s">
        <v>116</v>
      </c>
      <c r="H23" s="71">
        <v>500</v>
      </c>
      <c r="I23" s="65"/>
      <c r="J23" s="66" t="str">
        <f t="shared" si="0"/>
        <v/>
      </c>
      <c r="P23" s="81"/>
    </row>
    <row r="24" ht="18" customHeight="1" spans="1:16">
      <c r="A24" s="46"/>
      <c r="B24" s="41"/>
      <c r="C24" s="51"/>
      <c r="D24" s="55"/>
      <c r="E24" s="53"/>
      <c r="F24" s="56"/>
      <c r="G24" s="41"/>
      <c r="H24" s="134"/>
      <c r="I24" s="65"/>
      <c r="J24" s="66" t="str">
        <f t="shared" si="0"/>
        <v/>
      </c>
      <c r="P24" s="81"/>
    </row>
    <row r="25" ht="18" customHeight="1" spans="1:17">
      <c r="A25" s="46"/>
      <c r="B25" s="41"/>
      <c r="C25" s="51"/>
      <c r="F25" s="44"/>
      <c r="G25" s="45"/>
      <c r="H25" s="71"/>
      <c r="I25" s="65"/>
      <c r="J25" s="66" t="str">
        <f t="shared" si="0"/>
        <v/>
      </c>
      <c r="O25" s="82"/>
      <c r="P25" s="82"/>
      <c r="Q25" s="82"/>
    </row>
    <row r="26" spans="1:17">
      <c r="A26" s="46" t="s">
        <v>149</v>
      </c>
      <c r="B26" s="41" t="s">
        <v>150</v>
      </c>
      <c r="C26" s="135" t="s">
        <v>151</v>
      </c>
      <c r="D26" s="73"/>
      <c r="E26" s="73"/>
      <c r="F26" s="74"/>
      <c r="G26" s="45"/>
      <c r="H26" s="71"/>
      <c r="I26" s="65"/>
      <c r="J26" s="66" t="str">
        <f t="shared" si="0"/>
        <v/>
      </c>
      <c r="O26" s="82"/>
      <c r="P26" s="82"/>
      <c r="Q26" s="82"/>
    </row>
    <row r="27" spans="1:16">
      <c r="A27" s="46" t="s">
        <v>152</v>
      </c>
      <c r="B27" s="41" t="s">
        <v>153</v>
      </c>
      <c r="C27" s="135" t="s">
        <v>154</v>
      </c>
      <c r="D27" s="73"/>
      <c r="E27" s="73"/>
      <c r="F27" s="74"/>
      <c r="G27" s="45"/>
      <c r="H27" s="71"/>
      <c r="I27" s="65"/>
      <c r="J27" s="66" t="str">
        <f t="shared" si="0"/>
        <v/>
      </c>
      <c r="P27"/>
    </row>
    <row r="28" ht="18" customHeight="1" spans="1:10">
      <c r="A28" s="46"/>
      <c r="B28" s="41"/>
      <c r="C28" s="135" t="s">
        <v>155</v>
      </c>
      <c r="D28" s="53" t="s">
        <v>156</v>
      </c>
      <c r="E28" s="53"/>
      <c r="F28" s="54"/>
      <c r="G28" s="45" t="s">
        <v>116</v>
      </c>
      <c r="H28" s="71">
        <f>SUM(H16:H18)*0.05</f>
        <v>328.125</v>
      </c>
      <c r="I28" s="65"/>
      <c r="J28" s="66" t="str">
        <f t="shared" si="0"/>
        <v/>
      </c>
    </row>
    <row r="29" ht="18" customHeight="1" spans="1:10">
      <c r="A29" s="46"/>
      <c r="B29" s="46"/>
      <c r="C29" s="135"/>
      <c r="D29" s="53"/>
      <c r="E29" s="53"/>
      <c r="F29" s="54"/>
      <c r="G29" s="45"/>
      <c r="H29" s="71"/>
      <c r="I29" s="65"/>
      <c r="J29" s="66"/>
    </row>
    <row r="30" spans="1:10">
      <c r="A30" s="46"/>
      <c r="B30" s="46"/>
      <c r="C30" s="135"/>
      <c r="D30" s="53"/>
      <c r="E30" s="53"/>
      <c r="F30" s="54"/>
      <c r="G30" s="45"/>
      <c r="H30" s="45"/>
      <c r="I30" s="65"/>
      <c r="J30" s="66"/>
    </row>
    <row r="31" spans="1:10">
      <c r="A31" s="46" t="s">
        <v>157</v>
      </c>
      <c r="B31" s="46" t="s">
        <v>158</v>
      </c>
      <c r="C31" s="135" t="s">
        <v>159</v>
      </c>
      <c r="D31" s="53"/>
      <c r="E31" s="53"/>
      <c r="F31" s="54"/>
      <c r="G31" s="45"/>
      <c r="H31" s="45"/>
      <c r="I31" s="65"/>
      <c r="J31" s="66"/>
    </row>
    <row r="32" ht="54" customHeight="1" spans="1:10">
      <c r="A32" s="46"/>
      <c r="B32" s="46"/>
      <c r="C32" s="135" t="s">
        <v>27</v>
      </c>
      <c r="D32" s="53" t="s">
        <v>160</v>
      </c>
      <c r="E32" s="53"/>
      <c r="F32" s="54"/>
      <c r="G32" s="45" t="s">
        <v>121</v>
      </c>
      <c r="H32" s="45">
        <v>50</v>
      </c>
      <c r="I32" s="65"/>
      <c r="J32" s="66"/>
    </row>
    <row r="33" ht="15" spans="1:10">
      <c r="A33" s="46"/>
      <c r="B33" s="46"/>
      <c r="C33" s="135" t="s">
        <v>30</v>
      </c>
      <c r="D33" s="53" t="s">
        <v>161</v>
      </c>
      <c r="E33" s="53"/>
      <c r="F33" s="54"/>
      <c r="G33" s="45" t="s">
        <v>121</v>
      </c>
      <c r="H33" s="45">
        <v>50</v>
      </c>
      <c r="I33" s="65"/>
      <c r="J33" s="66"/>
    </row>
    <row r="34" ht="15" spans="1:10">
      <c r="A34" s="46"/>
      <c r="B34" s="46"/>
      <c r="C34" s="135" t="s">
        <v>155</v>
      </c>
      <c r="D34" s="53" t="s">
        <v>162</v>
      </c>
      <c r="E34" s="53"/>
      <c r="F34" s="54"/>
      <c r="G34" s="45" t="s">
        <v>121</v>
      </c>
      <c r="H34" s="45">
        <v>50</v>
      </c>
      <c r="I34" s="65"/>
      <c r="J34" s="66"/>
    </row>
    <row r="35" ht="15" spans="1:10">
      <c r="A35" s="46"/>
      <c r="B35" s="46"/>
      <c r="C35" s="135" t="s">
        <v>58</v>
      </c>
      <c r="D35" s="53" t="s">
        <v>163</v>
      </c>
      <c r="E35" s="53"/>
      <c r="F35" s="54"/>
      <c r="G35" s="45" t="s">
        <v>121</v>
      </c>
      <c r="H35" s="45">
        <v>50</v>
      </c>
      <c r="I35" s="65"/>
      <c r="J35" s="66"/>
    </row>
    <row r="36" ht="15" spans="1:10">
      <c r="A36" s="46"/>
      <c r="B36" s="41"/>
      <c r="C36" s="135" t="s">
        <v>36</v>
      </c>
      <c r="D36" s="29" t="s">
        <v>164</v>
      </c>
      <c r="F36" s="44"/>
      <c r="G36" s="45" t="s">
        <v>121</v>
      </c>
      <c r="H36" s="45">
        <v>50</v>
      </c>
      <c r="I36" s="65"/>
      <c r="J36" s="66"/>
    </row>
    <row r="37" ht="43.5" customHeight="1" spans="1:16">
      <c r="A37" s="46"/>
      <c r="B37" s="41"/>
      <c r="C37" s="51" t="s">
        <v>165</v>
      </c>
      <c r="D37" s="53" t="s">
        <v>166</v>
      </c>
      <c r="E37" s="53"/>
      <c r="F37" s="54"/>
      <c r="G37" s="45" t="s">
        <v>121</v>
      </c>
      <c r="H37" s="45">
        <v>50</v>
      </c>
      <c r="I37" s="65"/>
      <c r="J37" s="66"/>
      <c r="P37" s="138"/>
    </row>
    <row r="38" spans="1:16">
      <c r="A38" s="46"/>
      <c r="B38" s="41"/>
      <c r="C38" s="51"/>
      <c r="D38" s="53"/>
      <c r="E38" s="53"/>
      <c r="F38" s="54"/>
      <c r="G38" s="45"/>
      <c r="H38" s="45"/>
      <c r="I38" s="65"/>
      <c r="J38" s="66"/>
      <c r="P38" s="138"/>
    </row>
    <row r="39" spans="1:16">
      <c r="A39" s="46" t="s">
        <v>149</v>
      </c>
      <c r="B39" s="46" t="s">
        <v>167</v>
      </c>
      <c r="C39" s="135" t="s">
        <v>168</v>
      </c>
      <c r="D39" s="53"/>
      <c r="E39" s="53"/>
      <c r="F39" s="54"/>
      <c r="G39" s="45"/>
      <c r="H39" s="45"/>
      <c r="I39" s="65"/>
      <c r="J39" s="66"/>
      <c r="P39" s="138"/>
    </row>
    <row r="40" spans="1:16">
      <c r="A40" s="46"/>
      <c r="B40" s="46"/>
      <c r="C40" s="135" t="s">
        <v>169</v>
      </c>
      <c r="D40" s="55"/>
      <c r="E40" s="55"/>
      <c r="F40" s="56"/>
      <c r="G40" s="45"/>
      <c r="H40" s="45"/>
      <c r="I40" s="65"/>
      <c r="J40" s="66"/>
      <c r="P40" s="138"/>
    </row>
    <row r="41" spans="1:16">
      <c r="A41" s="46"/>
      <c r="B41" s="41"/>
      <c r="C41" s="135" t="s">
        <v>27</v>
      </c>
      <c r="D41" s="53" t="s">
        <v>170</v>
      </c>
      <c r="E41" s="53"/>
      <c r="F41" s="54"/>
      <c r="G41" s="45" t="s">
        <v>116</v>
      </c>
      <c r="H41" s="45">
        <v>50</v>
      </c>
      <c r="I41" s="65"/>
      <c r="J41" s="66"/>
      <c r="P41" s="138"/>
    </row>
    <row r="42" spans="1:16">
      <c r="A42" s="46"/>
      <c r="B42" s="41"/>
      <c r="C42" s="135" t="s">
        <v>30</v>
      </c>
      <c r="D42" s="53" t="s">
        <v>171</v>
      </c>
      <c r="E42" s="53"/>
      <c r="F42" s="54"/>
      <c r="G42" s="45" t="s">
        <v>116</v>
      </c>
      <c r="H42" s="45">
        <v>50</v>
      </c>
      <c r="I42" s="65"/>
      <c r="J42" s="66"/>
      <c r="P42" s="138"/>
    </row>
    <row r="43" spans="1:16">
      <c r="A43" s="46"/>
      <c r="B43" s="41"/>
      <c r="C43" s="51"/>
      <c r="D43" s="53"/>
      <c r="E43" s="53"/>
      <c r="F43" s="54"/>
      <c r="G43" s="45"/>
      <c r="H43" s="45"/>
      <c r="I43" s="65"/>
      <c r="J43" s="66"/>
      <c r="P43" s="138"/>
    </row>
    <row r="44" spans="1:16">
      <c r="A44" s="46"/>
      <c r="B44" s="41"/>
      <c r="C44" s="51"/>
      <c r="D44" s="53"/>
      <c r="E44" s="53"/>
      <c r="F44" s="54"/>
      <c r="G44" s="45"/>
      <c r="H44" s="45"/>
      <c r="I44" s="65"/>
      <c r="J44" s="66"/>
      <c r="P44" s="138"/>
    </row>
    <row r="45" spans="1:16">
      <c r="A45" s="46"/>
      <c r="B45" s="41"/>
      <c r="C45" s="51"/>
      <c r="D45" s="53"/>
      <c r="E45" s="53"/>
      <c r="F45" s="54"/>
      <c r="G45" s="45"/>
      <c r="H45" s="45"/>
      <c r="I45" s="65"/>
      <c r="J45" s="66"/>
      <c r="P45" s="138"/>
    </row>
    <row r="46" spans="1:16">
      <c r="A46" s="46"/>
      <c r="B46" s="41"/>
      <c r="C46" s="51"/>
      <c r="D46" s="53"/>
      <c r="E46" s="53"/>
      <c r="F46" s="54"/>
      <c r="G46" s="45"/>
      <c r="H46" s="45"/>
      <c r="I46" s="65"/>
      <c r="J46" s="66"/>
      <c r="P46" s="138"/>
    </row>
    <row r="47" spans="1:16">
      <c r="A47" s="46"/>
      <c r="B47" s="41"/>
      <c r="C47" s="51"/>
      <c r="D47" s="53"/>
      <c r="E47" s="53"/>
      <c r="F47" s="54"/>
      <c r="G47" s="45"/>
      <c r="H47" s="45"/>
      <c r="I47" s="65"/>
      <c r="J47" s="66"/>
      <c r="P47" s="138"/>
    </row>
    <row r="48" ht="18" customHeight="1" spans="1:10">
      <c r="A48" s="46"/>
      <c r="B48" s="41"/>
      <c r="C48" s="51"/>
      <c r="D48" s="53"/>
      <c r="E48" s="53"/>
      <c r="F48" s="54"/>
      <c r="G48" s="45"/>
      <c r="H48" s="45"/>
      <c r="I48" s="65"/>
      <c r="J48" s="65"/>
    </row>
    <row r="49" ht="18" customHeight="1" spans="1:10">
      <c r="A49" s="46"/>
      <c r="B49" s="41"/>
      <c r="C49" s="51"/>
      <c r="D49" s="53"/>
      <c r="E49" s="53"/>
      <c r="F49" s="54"/>
      <c r="G49" s="45"/>
      <c r="H49" s="45"/>
      <c r="I49" s="65"/>
      <c r="J49" s="65"/>
    </row>
    <row r="50" ht="18" customHeight="1" spans="1:10">
      <c r="A50" s="61" t="s">
        <v>102</v>
      </c>
      <c r="B50" s="62"/>
      <c r="C50" s="62"/>
      <c r="D50" s="62"/>
      <c r="E50" s="62"/>
      <c r="F50" s="62"/>
      <c r="G50" s="62"/>
      <c r="H50" s="62"/>
      <c r="I50" s="67"/>
      <c r="J50" s="68">
        <f>SUM(J9:J49)</f>
        <v>0</v>
      </c>
    </row>
  </sheetData>
  <mergeCells count="19">
    <mergeCell ref="A1:J1"/>
    <mergeCell ref="C2:F2"/>
    <mergeCell ref="C4:F4"/>
    <mergeCell ref="E10:F10"/>
    <mergeCell ref="E15:F15"/>
    <mergeCell ref="E21:F21"/>
    <mergeCell ref="E22:F22"/>
    <mergeCell ref="E23:F23"/>
    <mergeCell ref="D32:F32"/>
    <mergeCell ref="D33:F33"/>
    <mergeCell ref="D34:F34"/>
    <mergeCell ref="D35:F35"/>
    <mergeCell ref="D37:F37"/>
    <mergeCell ref="D41:F41"/>
    <mergeCell ref="D42:F42"/>
    <mergeCell ref="A50:H50"/>
    <mergeCell ref="B6:B7"/>
    <mergeCell ref="D7:F8"/>
    <mergeCell ref="D28:F29"/>
  </mergeCells>
  <pageMargins left="0.236220472440945" right="0.236220472440945" top="0.748031496062992" bottom="0.748031496062992" header="0.31496062992126" footer="0.31496062992126"/>
  <pageSetup paperSize="9" scale="93" firstPageNumber="117" orientation="portrait" useFirstPageNumber="1"/>
  <headerFooter>
    <oddFooter>&amp;C&amp;P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J129"/>
  <sheetViews>
    <sheetView view="pageBreakPreview" zoomScale="101" zoomScaleNormal="100" workbookViewId="0">
      <selection activeCell="D78" sqref="D78:E78"/>
    </sheetView>
  </sheetViews>
  <sheetFormatPr defaultColWidth="9.10909090909091" defaultRowHeight="13"/>
  <cols>
    <col min="1" max="1" width="7.66363636363636" style="29" customWidth="1"/>
    <col min="2" max="2" width="8.10909090909091" style="29" customWidth="1"/>
    <col min="3" max="4" width="3.33636363636364" style="29" customWidth="1"/>
    <col min="5" max="5" width="39" style="29" customWidth="1"/>
    <col min="6" max="6" width="8.66363636363636" style="30" customWidth="1"/>
    <col min="7" max="7" width="11.1090909090909" style="30" customWidth="1"/>
    <col min="8" max="8" width="13.6636363636364" style="31" customWidth="1"/>
    <col min="9" max="9" width="14.6636363636364" style="32" customWidth="1"/>
    <col min="10" max="10" width="13.6636363636364" style="29" customWidth="1"/>
    <col min="11" max="18" width="9.10909090909091" style="29" customWidth="1"/>
    <col min="19" max="16384" width="9.10909090909091" style="29"/>
  </cols>
  <sheetData>
    <row r="1" ht="26.4" customHeight="1" spans="1:9">
      <c r="A1" s="33" t="s">
        <v>172</v>
      </c>
      <c r="B1" s="34"/>
      <c r="C1" s="34"/>
      <c r="D1" s="34"/>
      <c r="E1" s="34"/>
      <c r="F1" s="34"/>
      <c r="G1" s="34"/>
      <c r="H1" s="34"/>
      <c r="I1" s="63"/>
    </row>
    <row r="2" ht="18" customHeight="1" spans="1:9">
      <c r="A2" s="35" t="s">
        <v>6</v>
      </c>
      <c r="B2" s="36" t="s">
        <v>7</v>
      </c>
      <c r="C2" s="37" t="s">
        <v>8</v>
      </c>
      <c r="D2" s="38"/>
      <c r="E2" s="39"/>
      <c r="F2" s="36" t="s">
        <v>9</v>
      </c>
      <c r="G2" s="36" t="s">
        <v>10</v>
      </c>
      <c r="H2" s="64" t="s">
        <v>11</v>
      </c>
      <c r="I2" s="64" t="s">
        <v>12</v>
      </c>
    </row>
    <row r="3" spans="1:9">
      <c r="A3" s="40"/>
      <c r="B3" s="41"/>
      <c r="C3" s="42"/>
      <c r="D3" s="43"/>
      <c r="E3" s="44"/>
      <c r="F3" s="45"/>
      <c r="G3" s="45"/>
      <c r="H3" s="65"/>
      <c r="I3" s="66"/>
    </row>
    <row r="4" ht="18" customHeight="1" spans="1:9">
      <c r="A4" s="46">
        <v>7.1</v>
      </c>
      <c r="B4" s="47">
        <v>8.2</v>
      </c>
      <c r="C4" s="48" t="s">
        <v>104</v>
      </c>
      <c r="D4" s="49"/>
      <c r="E4" s="50"/>
      <c r="F4" s="45"/>
      <c r="G4" s="45"/>
      <c r="H4" s="65"/>
      <c r="I4" s="66"/>
    </row>
    <row r="5" spans="1:9">
      <c r="A5" s="46"/>
      <c r="B5" s="41"/>
      <c r="C5" s="51"/>
      <c r="E5" s="44"/>
      <c r="F5" s="45"/>
      <c r="G5" s="45"/>
      <c r="H5" s="65"/>
      <c r="I5" s="66"/>
    </row>
    <row r="6" ht="18" customHeight="1" spans="1:9">
      <c r="A6" s="46" t="s">
        <v>173</v>
      </c>
      <c r="B6" s="125" t="s">
        <v>174</v>
      </c>
      <c r="C6" s="52" t="s">
        <v>175</v>
      </c>
      <c r="D6" s="53"/>
      <c r="E6" s="54"/>
      <c r="F6" s="45"/>
      <c r="G6" s="45"/>
      <c r="H6" s="65"/>
      <c r="I6" s="66"/>
    </row>
    <row r="7" ht="39" customHeight="1" spans="1:9">
      <c r="A7" s="46"/>
      <c r="B7" s="125"/>
      <c r="C7" s="52"/>
      <c r="D7" s="53"/>
      <c r="E7" s="54"/>
      <c r="F7" s="45"/>
      <c r="G7" s="45"/>
      <c r="H7" s="65"/>
      <c r="I7" s="66"/>
    </row>
    <row r="8" spans="1:9">
      <c r="A8" s="46"/>
      <c r="B8" s="41"/>
      <c r="C8" s="52" t="s">
        <v>133</v>
      </c>
      <c r="D8" s="53" t="s">
        <v>176</v>
      </c>
      <c r="E8" s="54"/>
      <c r="F8" s="45" t="s">
        <v>126</v>
      </c>
      <c r="G8" s="45">
        <f>5%*4500</f>
        <v>225</v>
      </c>
      <c r="H8" s="65"/>
      <c r="I8" s="66">
        <f>G8*H8</f>
        <v>0</v>
      </c>
    </row>
    <row r="9" spans="1:10">
      <c r="A9" s="46"/>
      <c r="B9" s="41"/>
      <c r="C9" s="52" t="s">
        <v>144</v>
      </c>
      <c r="D9" s="53" t="s">
        <v>177</v>
      </c>
      <c r="E9" s="54"/>
      <c r="F9" s="45" t="s">
        <v>126</v>
      </c>
      <c r="G9" s="45">
        <f>15%*4500</f>
        <v>675</v>
      </c>
      <c r="H9" s="65"/>
      <c r="I9" s="66">
        <f>G9*H9</f>
        <v>0</v>
      </c>
      <c r="J9" s="32"/>
    </row>
    <row r="10" spans="1:10">
      <c r="A10" s="46"/>
      <c r="B10" s="41"/>
      <c r="C10" s="52" t="s">
        <v>178</v>
      </c>
      <c r="D10" s="53" t="s">
        <v>179</v>
      </c>
      <c r="E10" s="54"/>
      <c r="F10" s="45" t="s">
        <v>126</v>
      </c>
      <c r="G10" s="45">
        <f>20%*4500</f>
        <v>900</v>
      </c>
      <c r="H10" s="65"/>
      <c r="I10" s="66">
        <f>G10*H10</f>
        <v>0</v>
      </c>
      <c r="J10" s="32"/>
    </row>
    <row r="11" spans="1:10">
      <c r="A11" s="46"/>
      <c r="B11" s="41"/>
      <c r="C11" s="52" t="s">
        <v>180</v>
      </c>
      <c r="D11" s="53" t="s">
        <v>181</v>
      </c>
      <c r="E11" s="54"/>
      <c r="F11" s="45" t="s">
        <v>126</v>
      </c>
      <c r="G11" s="45">
        <f>60%*4500</f>
        <v>2700</v>
      </c>
      <c r="H11" s="65"/>
      <c r="I11" s="66">
        <f>G11*H11</f>
        <v>0</v>
      </c>
      <c r="J11" s="32"/>
    </row>
    <row r="12" spans="1:10">
      <c r="A12" s="46"/>
      <c r="B12" s="41"/>
      <c r="C12" s="52"/>
      <c r="D12" s="53"/>
      <c r="E12" s="54"/>
      <c r="F12" s="45"/>
      <c r="G12" s="71"/>
      <c r="H12" s="65"/>
      <c r="I12" s="66"/>
      <c r="J12" s="32"/>
    </row>
    <row r="13" ht="59.25" customHeight="1" spans="1:10">
      <c r="A13" s="46"/>
      <c r="B13" s="41"/>
      <c r="C13" s="52" t="s">
        <v>182</v>
      </c>
      <c r="D13" s="53"/>
      <c r="E13" s="54"/>
      <c r="F13" s="45"/>
      <c r="G13" s="71"/>
      <c r="H13" s="65"/>
      <c r="I13" s="66"/>
      <c r="J13" s="32"/>
    </row>
    <row r="14" spans="1:10">
      <c r="A14" s="46"/>
      <c r="B14" s="41"/>
      <c r="C14" s="52" t="s">
        <v>133</v>
      </c>
      <c r="D14" s="53" t="s">
        <v>183</v>
      </c>
      <c r="E14" s="54"/>
      <c r="F14" s="45" t="s">
        <v>126</v>
      </c>
      <c r="G14" s="45" t="s">
        <v>184</v>
      </c>
      <c r="H14" s="65"/>
      <c r="I14" s="66"/>
      <c r="J14" s="32"/>
    </row>
    <row r="15" spans="1:10">
      <c r="A15" s="46"/>
      <c r="B15" s="41"/>
      <c r="C15" s="52" t="s">
        <v>144</v>
      </c>
      <c r="D15" s="53" t="s">
        <v>185</v>
      </c>
      <c r="E15" s="54"/>
      <c r="F15" s="45" t="s">
        <v>126</v>
      </c>
      <c r="G15" s="45" t="s">
        <v>184</v>
      </c>
      <c r="H15" s="65"/>
      <c r="I15" s="66"/>
      <c r="J15" s="32"/>
    </row>
    <row r="16" spans="1:10">
      <c r="A16" s="46"/>
      <c r="B16" s="41"/>
      <c r="C16" s="52" t="s">
        <v>178</v>
      </c>
      <c r="D16" s="53" t="s">
        <v>186</v>
      </c>
      <c r="E16" s="54"/>
      <c r="F16" s="45" t="s">
        <v>126</v>
      </c>
      <c r="G16" s="45" t="s">
        <v>184</v>
      </c>
      <c r="H16" s="65"/>
      <c r="I16" s="66"/>
      <c r="J16" s="32"/>
    </row>
    <row r="17" spans="1:10">
      <c r="A17" s="46"/>
      <c r="B17" s="41"/>
      <c r="C17" s="52" t="s">
        <v>180</v>
      </c>
      <c r="D17" s="53" t="s">
        <v>187</v>
      </c>
      <c r="E17" s="54"/>
      <c r="F17" s="45" t="s">
        <v>126</v>
      </c>
      <c r="G17" s="45" t="s">
        <v>184</v>
      </c>
      <c r="H17" s="65"/>
      <c r="I17" s="66"/>
      <c r="J17" s="32"/>
    </row>
    <row r="18" spans="1:10">
      <c r="A18" s="46"/>
      <c r="B18" s="41"/>
      <c r="C18" s="52"/>
      <c r="D18" s="53"/>
      <c r="E18" s="54"/>
      <c r="F18" s="45"/>
      <c r="G18" s="126"/>
      <c r="H18" s="65"/>
      <c r="I18" s="66"/>
      <c r="J18" s="32"/>
    </row>
    <row r="19" ht="28.2" customHeight="1" spans="1:10">
      <c r="A19" s="46" t="s">
        <v>188</v>
      </c>
      <c r="B19" s="41" t="s">
        <v>189</v>
      </c>
      <c r="C19" s="52" t="s">
        <v>190</v>
      </c>
      <c r="D19" s="53"/>
      <c r="E19" s="54"/>
      <c r="F19" s="45"/>
      <c r="G19" s="126"/>
      <c r="H19" s="65"/>
      <c r="I19" s="66"/>
      <c r="J19" s="32"/>
    </row>
    <row r="20" spans="1:9">
      <c r="A20" s="46"/>
      <c r="B20" s="41"/>
      <c r="C20" s="52"/>
      <c r="D20" s="53"/>
      <c r="E20" s="54"/>
      <c r="F20" s="45"/>
      <c r="G20" s="126"/>
      <c r="H20" s="65"/>
      <c r="I20" s="66"/>
    </row>
    <row r="21" spans="1:9">
      <c r="A21" s="46"/>
      <c r="B21" s="41"/>
      <c r="C21" s="51" t="s">
        <v>133</v>
      </c>
      <c r="D21" s="73" t="s">
        <v>191</v>
      </c>
      <c r="E21" s="74"/>
      <c r="F21" s="45" t="s">
        <v>29</v>
      </c>
      <c r="G21" s="71">
        <v>1</v>
      </c>
      <c r="H21" s="65"/>
      <c r="I21" s="66">
        <f>G21*H21</f>
        <v>0</v>
      </c>
    </row>
    <row r="22" spans="1:9">
      <c r="A22" s="46"/>
      <c r="B22" s="41"/>
      <c r="C22" s="51" t="s">
        <v>144</v>
      </c>
      <c r="D22" s="73" t="s">
        <v>192</v>
      </c>
      <c r="E22" s="74"/>
      <c r="F22" s="45" t="s">
        <v>29</v>
      </c>
      <c r="G22" s="71">
        <v>1</v>
      </c>
      <c r="H22" s="65"/>
      <c r="I22" s="66">
        <f>G22*H22</f>
        <v>0</v>
      </c>
    </row>
    <row r="23" spans="1:9">
      <c r="A23" s="46"/>
      <c r="B23" s="41"/>
      <c r="C23" s="51" t="s">
        <v>178</v>
      </c>
      <c r="D23" s="73" t="s">
        <v>193</v>
      </c>
      <c r="E23" s="74"/>
      <c r="F23" s="45" t="s">
        <v>29</v>
      </c>
      <c r="G23" s="71">
        <v>1</v>
      </c>
      <c r="H23" s="65"/>
      <c r="I23" s="66">
        <f>G23*H23</f>
        <v>0</v>
      </c>
    </row>
    <row r="24" spans="1:9">
      <c r="A24" s="46"/>
      <c r="B24" s="41"/>
      <c r="C24" s="51" t="s">
        <v>180</v>
      </c>
      <c r="D24" s="73" t="s">
        <v>194</v>
      </c>
      <c r="E24" s="74"/>
      <c r="F24" s="45" t="s">
        <v>29</v>
      </c>
      <c r="G24" s="71">
        <v>1</v>
      </c>
      <c r="H24" s="65"/>
      <c r="I24" s="66">
        <f>G24*H24</f>
        <v>0</v>
      </c>
    </row>
    <row r="25" spans="1:9">
      <c r="A25" s="46"/>
      <c r="B25" s="41"/>
      <c r="C25" s="51" t="s">
        <v>195</v>
      </c>
      <c r="D25" s="73" t="s">
        <v>196</v>
      </c>
      <c r="E25" s="74"/>
      <c r="F25" s="45" t="s">
        <v>29</v>
      </c>
      <c r="G25" s="71">
        <v>1</v>
      </c>
      <c r="H25" s="65"/>
      <c r="I25" s="66">
        <f t="shared" ref="I25:I27" si="0">G25*H25</f>
        <v>0</v>
      </c>
    </row>
    <row r="26" spans="1:9">
      <c r="A26" s="46"/>
      <c r="B26" s="41"/>
      <c r="C26" s="51" t="s">
        <v>197</v>
      </c>
      <c r="D26" s="73" t="s">
        <v>198</v>
      </c>
      <c r="E26" s="74"/>
      <c r="F26" s="45" t="s">
        <v>29</v>
      </c>
      <c r="G26" s="71">
        <v>1</v>
      </c>
      <c r="H26" s="65"/>
      <c r="I26" s="66">
        <f t="shared" si="0"/>
        <v>0</v>
      </c>
    </row>
    <row r="27" spans="1:9">
      <c r="A27" s="46"/>
      <c r="B27" s="41"/>
      <c r="C27" s="51" t="s">
        <v>199</v>
      </c>
      <c r="D27" s="73" t="s">
        <v>200</v>
      </c>
      <c r="E27" s="74"/>
      <c r="F27" s="45" t="s">
        <v>29</v>
      </c>
      <c r="G27" s="71">
        <v>1</v>
      </c>
      <c r="H27" s="65"/>
      <c r="I27" s="66">
        <f t="shared" si="0"/>
        <v>0</v>
      </c>
    </row>
    <row r="28" spans="1:9">
      <c r="A28" s="46"/>
      <c r="B28" s="41"/>
      <c r="C28" s="51" t="s">
        <v>201</v>
      </c>
      <c r="D28" s="53" t="s">
        <v>202</v>
      </c>
      <c r="E28" s="54"/>
      <c r="F28" s="45"/>
      <c r="G28" s="71"/>
      <c r="H28" s="65"/>
      <c r="I28" s="66"/>
    </row>
    <row r="29" spans="1:9">
      <c r="A29" s="46"/>
      <c r="B29" s="41"/>
      <c r="C29" s="51"/>
      <c r="D29" s="53" t="s">
        <v>76</v>
      </c>
      <c r="E29" s="54" t="s">
        <v>203</v>
      </c>
      <c r="F29" s="45" t="s">
        <v>29</v>
      </c>
      <c r="G29" s="71">
        <v>1</v>
      </c>
      <c r="H29" s="65"/>
      <c r="I29" s="66">
        <f>G29*H29</f>
        <v>0</v>
      </c>
    </row>
    <row r="30" spans="1:9">
      <c r="A30" s="46"/>
      <c r="B30" s="41"/>
      <c r="C30" s="51"/>
      <c r="D30" s="53" t="s">
        <v>79</v>
      </c>
      <c r="E30" s="54" t="s">
        <v>204</v>
      </c>
      <c r="F30" s="45" t="s">
        <v>29</v>
      </c>
      <c r="G30" s="71">
        <v>1</v>
      </c>
      <c r="H30" s="65"/>
      <c r="I30" s="66">
        <f>G30*H30</f>
        <v>0</v>
      </c>
    </row>
    <row r="31" spans="1:9">
      <c r="A31" s="46"/>
      <c r="B31" s="41"/>
      <c r="C31" s="51"/>
      <c r="D31" s="53" t="s">
        <v>81</v>
      </c>
      <c r="E31" s="54" t="s">
        <v>205</v>
      </c>
      <c r="F31" s="45" t="s">
        <v>29</v>
      </c>
      <c r="G31" s="71">
        <v>1</v>
      </c>
      <c r="H31" s="65"/>
      <c r="I31" s="66">
        <f>G31*H31</f>
        <v>0</v>
      </c>
    </row>
    <row r="32" spans="1:9">
      <c r="A32" s="46"/>
      <c r="B32" s="41"/>
      <c r="C32" s="51"/>
      <c r="D32" s="53" t="s">
        <v>90</v>
      </c>
      <c r="E32" s="54" t="s">
        <v>206</v>
      </c>
      <c r="F32" s="45" t="s">
        <v>29</v>
      </c>
      <c r="G32" s="71">
        <v>1</v>
      </c>
      <c r="H32" s="65"/>
      <c r="I32" s="66">
        <f>G32*H32</f>
        <v>0</v>
      </c>
    </row>
    <row r="33" spans="1:9">
      <c r="A33" s="46"/>
      <c r="B33" s="41"/>
      <c r="C33" s="51" t="s">
        <v>136</v>
      </c>
      <c r="D33" s="53" t="s">
        <v>207</v>
      </c>
      <c r="E33" s="54"/>
      <c r="F33" s="45"/>
      <c r="G33" s="71"/>
      <c r="H33" s="65"/>
      <c r="I33" s="66"/>
    </row>
    <row r="34" spans="1:9">
      <c r="A34" s="46"/>
      <c r="B34" s="41"/>
      <c r="C34" s="51"/>
      <c r="D34" s="53" t="s">
        <v>76</v>
      </c>
      <c r="E34" s="54" t="s">
        <v>203</v>
      </c>
      <c r="F34" s="45" t="s">
        <v>29</v>
      </c>
      <c r="G34" s="71">
        <v>1</v>
      </c>
      <c r="H34" s="65"/>
      <c r="I34" s="66">
        <f>G34*H34</f>
        <v>0</v>
      </c>
    </row>
    <row r="35" spans="1:9">
      <c r="A35" s="46"/>
      <c r="B35" s="41"/>
      <c r="C35" s="51"/>
      <c r="D35" s="53" t="s">
        <v>79</v>
      </c>
      <c r="E35" s="54" t="s">
        <v>204</v>
      </c>
      <c r="F35" s="45" t="s">
        <v>29</v>
      </c>
      <c r="G35" s="71">
        <v>1</v>
      </c>
      <c r="H35" s="65"/>
      <c r="I35" s="66">
        <f>G35*H35</f>
        <v>0</v>
      </c>
    </row>
    <row r="36" spans="1:9">
      <c r="A36" s="46"/>
      <c r="B36" s="41"/>
      <c r="C36" s="51"/>
      <c r="D36" s="53" t="s">
        <v>81</v>
      </c>
      <c r="E36" s="54" t="s">
        <v>205</v>
      </c>
      <c r="F36" s="45" t="s">
        <v>29</v>
      </c>
      <c r="G36" s="71">
        <v>1</v>
      </c>
      <c r="H36" s="65"/>
      <c r="I36" s="66">
        <f>G36*H36</f>
        <v>0</v>
      </c>
    </row>
    <row r="37" spans="1:9">
      <c r="A37" s="46"/>
      <c r="B37" s="41"/>
      <c r="C37" s="51"/>
      <c r="D37" s="53" t="s">
        <v>90</v>
      </c>
      <c r="E37" s="54" t="s">
        <v>206</v>
      </c>
      <c r="F37" s="45" t="s">
        <v>29</v>
      </c>
      <c r="G37" s="71">
        <v>1</v>
      </c>
      <c r="H37" s="65"/>
      <c r="I37" s="66">
        <f>G37*H37</f>
        <v>0</v>
      </c>
    </row>
    <row r="38" spans="1:9">
      <c r="A38" s="46"/>
      <c r="B38" s="41"/>
      <c r="C38" s="51" t="s">
        <v>208</v>
      </c>
      <c r="D38" s="53" t="s">
        <v>209</v>
      </c>
      <c r="E38" s="54"/>
      <c r="F38" s="45"/>
      <c r="G38" s="71"/>
      <c r="H38" s="65"/>
      <c r="I38" s="66"/>
    </row>
    <row r="39" spans="1:9">
      <c r="A39" s="46"/>
      <c r="B39" s="41"/>
      <c r="C39" s="51"/>
      <c r="D39" s="53" t="s">
        <v>76</v>
      </c>
      <c r="E39" s="54" t="s">
        <v>203</v>
      </c>
      <c r="F39" s="45" t="s">
        <v>29</v>
      </c>
      <c r="G39" s="71">
        <v>1</v>
      </c>
      <c r="H39" s="65"/>
      <c r="I39" s="66">
        <f t="shared" ref="I39:I71" si="1">G39*H39</f>
        <v>0</v>
      </c>
    </row>
    <row r="40" spans="1:9">
      <c r="A40" s="46"/>
      <c r="B40" s="41"/>
      <c r="C40" s="51"/>
      <c r="D40" s="53" t="s">
        <v>79</v>
      </c>
      <c r="E40" s="54" t="s">
        <v>204</v>
      </c>
      <c r="F40" s="45" t="s">
        <v>29</v>
      </c>
      <c r="G40" s="71">
        <v>1</v>
      </c>
      <c r="H40" s="65"/>
      <c r="I40" s="66">
        <f t="shared" si="1"/>
        <v>0</v>
      </c>
    </row>
    <row r="41" spans="1:9">
      <c r="A41" s="46"/>
      <c r="B41" s="41"/>
      <c r="C41" s="51"/>
      <c r="D41" s="53" t="s">
        <v>81</v>
      </c>
      <c r="E41" s="54" t="s">
        <v>205</v>
      </c>
      <c r="F41" s="45" t="s">
        <v>29</v>
      </c>
      <c r="G41" s="71">
        <v>1</v>
      </c>
      <c r="H41" s="65"/>
      <c r="I41" s="66">
        <f t="shared" si="1"/>
        <v>0</v>
      </c>
    </row>
    <row r="42" spans="1:9">
      <c r="A42" s="46"/>
      <c r="B42" s="41"/>
      <c r="C42" s="51"/>
      <c r="D42" s="53" t="s">
        <v>90</v>
      </c>
      <c r="E42" s="54" t="s">
        <v>206</v>
      </c>
      <c r="F42" s="45" t="s">
        <v>29</v>
      </c>
      <c r="G42" s="71">
        <v>1</v>
      </c>
      <c r="H42" s="65"/>
      <c r="I42" s="66">
        <f t="shared" ref="I42" si="2">G42*H42</f>
        <v>0</v>
      </c>
    </row>
    <row r="43" ht="18.75" customHeight="1" spans="1:9">
      <c r="A43" s="46"/>
      <c r="B43" s="41"/>
      <c r="C43" s="51"/>
      <c r="D43" s="53"/>
      <c r="E43" s="54"/>
      <c r="F43" s="45"/>
      <c r="G43" s="126"/>
      <c r="H43" s="65"/>
      <c r="I43" s="66"/>
    </row>
    <row r="44" ht="18" customHeight="1" spans="1:9">
      <c r="A44" s="61" t="s">
        <v>67</v>
      </c>
      <c r="B44" s="62"/>
      <c r="C44" s="62"/>
      <c r="D44" s="62"/>
      <c r="E44" s="62"/>
      <c r="F44" s="62"/>
      <c r="G44" s="62"/>
      <c r="H44" s="67"/>
      <c r="I44" s="68">
        <f>SUM(I3:I43)</f>
        <v>0</v>
      </c>
    </row>
    <row r="45" ht="18" customHeight="1" spans="1:9">
      <c r="A45" s="61" t="s">
        <v>172</v>
      </c>
      <c r="B45" s="62"/>
      <c r="C45" s="62"/>
      <c r="D45" s="62"/>
      <c r="E45" s="62"/>
      <c r="F45" s="62"/>
      <c r="G45" s="62"/>
      <c r="H45" s="62"/>
      <c r="I45" s="67"/>
    </row>
    <row r="46" ht="18" customHeight="1" spans="1:9">
      <c r="A46" s="35" t="s">
        <v>6</v>
      </c>
      <c r="B46" s="36" t="s">
        <v>7</v>
      </c>
      <c r="C46" s="37" t="s">
        <v>8</v>
      </c>
      <c r="D46" s="38"/>
      <c r="E46" s="39"/>
      <c r="F46" s="36" t="s">
        <v>9</v>
      </c>
      <c r="G46" s="36" t="s">
        <v>10</v>
      </c>
      <c r="H46" s="64" t="s">
        <v>11</v>
      </c>
      <c r="I46" s="64" t="s">
        <v>12</v>
      </c>
    </row>
    <row r="47" ht="18" customHeight="1" spans="1:9">
      <c r="A47" s="61" t="s">
        <v>68</v>
      </c>
      <c r="B47" s="62"/>
      <c r="C47" s="62"/>
      <c r="D47" s="62"/>
      <c r="E47" s="62"/>
      <c r="F47" s="62"/>
      <c r="G47" s="62"/>
      <c r="H47" s="67"/>
      <c r="I47" s="68">
        <f>I44</f>
        <v>0</v>
      </c>
    </row>
    <row r="48" spans="1:9">
      <c r="A48" s="46"/>
      <c r="B48" s="41"/>
      <c r="C48" s="51" t="s">
        <v>210</v>
      </c>
      <c r="D48" s="53" t="s">
        <v>211</v>
      </c>
      <c r="E48" s="54"/>
      <c r="F48" s="45"/>
      <c r="G48" s="126"/>
      <c r="H48" s="65"/>
      <c r="I48" s="66"/>
    </row>
    <row r="49" spans="1:9">
      <c r="A49" s="46"/>
      <c r="B49" s="41"/>
      <c r="C49" s="51"/>
      <c r="D49" s="53" t="s">
        <v>76</v>
      </c>
      <c r="E49" s="54" t="s">
        <v>203</v>
      </c>
      <c r="F49" s="45" t="s">
        <v>29</v>
      </c>
      <c r="G49" s="71">
        <v>1</v>
      </c>
      <c r="H49" s="65"/>
      <c r="I49" s="66">
        <f t="shared" ref="I49:I52" si="3">G49*H49</f>
        <v>0</v>
      </c>
    </row>
    <row r="50" spans="1:9">
      <c r="A50" s="46"/>
      <c r="B50" s="41"/>
      <c r="C50" s="51"/>
      <c r="D50" s="53" t="s">
        <v>79</v>
      </c>
      <c r="E50" s="54" t="s">
        <v>204</v>
      </c>
      <c r="F50" s="45" t="s">
        <v>29</v>
      </c>
      <c r="G50" s="71">
        <v>1</v>
      </c>
      <c r="H50" s="65"/>
      <c r="I50" s="66">
        <f t="shared" si="3"/>
        <v>0</v>
      </c>
    </row>
    <row r="51" spans="1:9">
      <c r="A51" s="46"/>
      <c r="B51" s="41"/>
      <c r="C51" s="51"/>
      <c r="D51" s="53" t="s">
        <v>81</v>
      </c>
      <c r="E51" s="54" t="s">
        <v>205</v>
      </c>
      <c r="F51" s="45" t="s">
        <v>29</v>
      </c>
      <c r="G51" s="71">
        <v>1</v>
      </c>
      <c r="H51" s="65"/>
      <c r="I51" s="66">
        <f t="shared" si="3"/>
        <v>0</v>
      </c>
    </row>
    <row r="52" spans="1:9">
      <c r="A52" s="46"/>
      <c r="B52" s="41"/>
      <c r="C52" s="51"/>
      <c r="D52" s="53" t="s">
        <v>90</v>
      </c>
      <c r="E52" s="54" t="s">
        <v>206</v>
      </c>
      <c r="F52" s="45" t="s">
        <v>29</v>
      </c>
      <c r="G52" s="71">
        <v>1</v>
      </c>
      <c r="H52" s="65"/>
      <c r="I52" s="66">
        <f t="shared" si="3"/>
        <v>0</v>
      </c>
    </row>
    <row r="53" spans="1:9">
      <c r="A53" s="46"/>
      <c r="B53" s="47"/>
      <c r="C53" s="29" t="s">
        <v>212</v>
      </c>
      <c r="D53" s="53" t="s">
        <v>213</v>
      </c>
      <c r="E53" s="54"/>
      <c r="F53" s="45" t="s">
        <v>29</v>
      </c>
      <c r="G53" s="71">
        <v>1</v>
      </c>
      <c r="H53" s="65"/>
      <c r="I53" s="66">
        <f t="shared" si="1"/>
        <v>0</v>
      </c>
    </row>
    <row r="54" spans="1:9">
      <c r="A54" s="46"/>
      <c r="B54" s="41"/>
      <c r="C54" s="51" t="s">
        <v>214</v>
      </c>
      <c r="D54" s="73" t="s">
        <v>215</v>
      </c>
      <c r="E54" s="74"/>
      <c r="F54" s="45" t="s">
        <v>29</v>
      </c>
      <c r="G54" s="71">
        <v>1</v>
      </c>
      <c r="H54" s="65"/>
      <c r="I54" s="66">
        <f t="shared" si="1"/>
        <v>0</v>
      </c>
    </row>
    <row r="55" spans="1:9">
      <c r="A55" s="46"/>
      <c r="B55" s="41"/>
      <c r="C55" s="51" t="s">
        <v>216</v>
      </c>
      <c r="D55" s="73" t="s">
        <v>217</v>
      </c>
      <c r="E55" s="74"/>
      <c r="F55" s="45" t="s">
        <v>29</v>
      </c>
      <c r="G55" s="71">
        <v>1</v>
      </c>
      <c r="H55" s="65"/>
      <c r="I55" s="66">
        <f t="shared" si="1"/>
        <v>0</v>
      </c>
    </row>
    <row r="56" spans="1:9">
      <c r="A56" s="46"/>
      <c r="B56" s="41"/>
      <c r="C56" s="51" t="s">
        <v>218</v>
      </c>
      <c r="D56" s="73" t="s">
        <v>213</v>
      </c>
      <c r="E56" s="74"/>
      <c r="F56" s="45" t="s">
        <v>29</v>
      </c>
      <c r="G56" s="71">
        <v>1</v>
      </c>
      <c r="H56" s="65"/>
      <c r="I56" s="66">
        <f t="shared" si="1"/>
        <v>0</v>
      </c>
    </row>
    <row r="57" spans="1:9">
      <c r="A57" s="46"/>
      <c r="B57" s="41"/>
      <c r="C57" s="51" t="s">
        <v>219</v>
      </c>
      <c r="D57" s="73" t="s">
        <v>220</v>
      </c>
      <c r="E57" s="74"/>
      <c r="F57" s="45"/>
      <c r="G57" s="71"/>
      <c r="H57" s="65"/>
      <c r="I57" s="66"/>
    </row>
    <row r="58" spans="1:9">
      <c r="A58" s="46"/>
      <c r="B58" s="41"/>
      <c r="C58" s="51"/>
      <c r="D58" s="53" t="s">
        <v>76</v>
      </c>
      <c r="E58" s="74" t="s">
        <v>221</v>
      </c>
      <c r="F58" s="45" t="s">
        <v>29</v>
      </c>
      <c r="G58" s="71">
        <v>1</v>
      </c>
      <c r="H58" s="65"/>
      <c r="I58" s="66">
        <f t="shared" si="1"/>
        <v>0</v>
      </c>
    </row>
    <row r="59" spans="1:9">
      <c r="A59" s="46"/>
      <c r="B59" s="41"/>
      <c r="C59" s="51"/>
      <c r="D59" s="53" t="s">
        <v>79</v>
      </c>
      <c r="E59" s="74" t="s">
        <v>222</v>
      </c>
      <c r="F59" s="45" t="s">
        <v>29</v>
      </c>
      <c r="G59" s="71">
        <v>1</v>
      </c>
      <c r="H59" s="65"/>
      <c r="I59" s="66">
        <f t="shared" si="1"/>
        <v>0</v>
      </c>
    </row>
    <row r="60" spans="1:9">
      <c r="A60" s="46"/>
      <c r="B60" s="41"/>
      <c r="C60" s="51"/>
      <c r="D60" s="53" t="s">
        <v>81</v>
      </c>
      <c r="E60" s="74" t="s">
        <v>223</v>
      </c>
      <c r="F60" s="45" t="s">
        <v>29</v>
      </c>
      <c r="G60" s="71">
        <v>1</v>
      </c>
      <c r="H60" s="65"/>
      <c r="I60" s="66">
        <f t="shared" si="1"/>
        <v>0</v>
      </c>
    </row>
    <row r="61" spans="1:9">
      <c r="A61" s="46"/>
      <c r="B61" s="41"/>
      <c r="C61" s="51"/>
      <c r="D61" s="53" t="s">
        <v>90</v>
      </c>
      <c r="E61" s="74" t="s">
        <v>224</v>
      </c>
      <c r="F61" s="45" t="s">
        <v>29</v>
      </c>
      <c r="G61" s="71">
        <v>1</v>
      </c>
      <c r="H61" s="65"/>
      <c r="I61" s="66">
        <f t="shared" si="1"/>
        <v>0</v>
      </c>
    </row>
    <row r="62" spans="1:9">
      <c r="A62" s="46"/>
      <c r="B62" s="41"/>
      <c r="C62" s="29" t="s">
        <v>225</v>
      </c>
      <c r="D62" s="73" t="s">
        <v>226</v>
      </c>
      <c r="E62" s="74"/>
      <c r="F62" s="45"/>
      <c r="G62" s="71"/>
      <c r="H62" s="65"/>
      <c r="I62" s="66"/>
    </row>
    <row r="63" spans="1:9">
      <c r="A63" s="46"/>
      <c r="B63" s="41"/>
      <c r="D63" s="53" t="s">
        <v>76</v>
      </c>
      <c r="E63" s="74" t="s">
        <v>227</v>
      </c>
      <c r="F63" s="45" t="s">
        <v>29</v>
      </c>
      <c r="G63" s="71">
        <v>1</v>
      </c>
      <c r="H63" s="65"/>
      <c r="I63" s="66">
        <f t="shared" si="1"/>
        <v>0</v>
      </c>
    </row>
    <row r="64" spans="1:9">
      <c r="A64" s="46"/>
      <c r="B64" s="41"/>
      <c r="C64" s="51"/>
      <c r="D64" s="53" t="s">
        <v>79</v>
      </c>
      <c r="E64" s="74" t="s">
        <v>228</v>
      </c>
      <c r="F64" s="45" t="s">
        <v>29</v>
      </c>
      <c r="G64" s="71">
        <v>1</v>
      </c>
      <c r="H64" s="65"/>
      <c r="I64" s="66">
        <f t="shared" si="1"/>
        <v>0</v>
      </c>
    </row>
    <row r="65" spans="1:9">
      <c r="A65" s="46"/>
      <c r="B65" s="41"/>
      <c r="C65" s="51"/>
      <c r="D65" s="53" t="s">
        <v>81</v>
      </c>
      <c r="E65" s="74" t="s">
        <v>229</v>
      </c>
      <c r="F65" s="45" t="s">
        <v>29</v>
      </c>
      <c r="G65" s="71">
        <v>1</v>
      </c>
      <c r="H65" s="65"/>
      <c r="I65" s="66">
        <f t="shared" si="1"/>
        <v>0</v>
      </c>
    </row>
    <row r="66" spans="1:9">
      <c r="A66" s="46"/>
      <c r="B66" s="41"/>
      <c r="D66" s="53" t="s">
        <v>90</v>
      </c>
      <c r="E66" s="74" t="s">
        <v>230</v>
      </c>
      <c r="F66" s="45" t="s">
        <v>29</v>
      </c>
      <c r="G66" s="71">
        <v>1</v>
      </c>
      <c r="H66" s="65"/>
      <c r="I66" s="66">
        <f t="shared" si="1"/>
        <v>0</v>
      </c>
    </row>
    <row r="67" spans="1:9">
      <c r="A67" s="46"/>
      <c r="B67" s="41"/>
      <c r="C67" s="29" t="s">
        <v>231</v>
      </c>
      <c r="D67" s="73" t="s">
        <v>232</v>
      </c>
      <c r="E67" s="74"/>
      <c r="F67" s="45"/>
      <c r="G67" s="71"/>
      <c r="H67" s="65"/>
      <c r="I67" s="66"/>
    </row>
    <row r="68" spans="1:9">
      <c r="A68" s="46"/>
      <c r="B68" s="41"/>
      <c r="D68" s="53" t="s">
        <v>76</v>
      </c>
      <c r="E68" s="74" t="s">
        <v>233</v>
      </c>
      <c r="F68" s="45" t="s">
        <v>29</v>
      </c>
      <c r="G68" s="71">
        <v>1</v>
      </c>
      <c r="H68" s="65"/>
      <c r="I68" s="66">
        <f t="shared" si="1"/>
        <v>0</v>
      </c>
    </row>
    <row r="69" spans="1:9">
      <c r="A69" s="46"/>
      <c r="B69" s="41"/>
      <c r="D69" s="53" t="s">
        <v>79</v>
      </c>
      <c r="E69" s="74" t="s">
        <v>234</v>
      </c>
      <c r="F69" s="45" t="s">
        <v>29</v>
      </c>
      <c r="G69" s="71">
        <v>1</v>
      </c>
      <c r="H69" s="65"/>
      <c r="I69" s="66">
        <f t="shared" si="1"/>
        <v>0</v>
      </c>
    </row>
    <row r="70" spans="1:9">
      <c r="A70" s="46"/>
      <c r="B70" s="41"/>
      <c r="D70" s="53" t="s">
        <v>81</v>
      </c>
      <c r="E70" s="74" t="s">
        <v>235</v>
      </c>
      <c r="F70" s="45" t="s">
        <v>29</v>
      </c>
      <c r="G70" s="71">
        <v>1</v>
      </c>
      <c r="H70" s="65"/>
      <c r="I70" s="66">
        <f t="shared" si="1"/>
        <v>0</v>
      </c>
    </row>
    <row r="71" spans="1:9">
      <c r="A71" s="46"/>
      <c r="B71" s="41"/>
      <c r="D71" s="53" t="s">
        <v>90</v>
      </c>
      <c r="E71" s="74" t="s">
        <v>236</v>
      </c>
      <c r="F71" s="45" t="s">
        <v>29</v>
      </c>
      <c r="G71" s="71">
        <v>1</v>
      </c>
      <c r="H71" s="65"/>
      <c r="I71" s="66">
        <f t="shared" si="1"/>
        <v>0</v>
      </c>
    </row>
    <row r="72" spans="1:9">
      <c r="A72" s="46"/>
      <c r="B72" s="47"/>
      <c r="C72" s="60"/>
      <c r="D72" s="53"/>
      <c r="E72" s="54"/>
      <c r="F72" s="45"/>
      <c r="G72" s="126"/>
      <c r="H72" s="65"/>
      <c r="I72" s="66"/>
    </row>
    <row r="73" ht="18" customHeight="1" spans="1:9">
      <c r="A73" s="41" t="s">
        <v>237</v>
      </c>
      <c r="B73" s="41" t="s">
        <v>110</v>
      </c>
      <c r="C73" s="52" t="s">
        <v>238</v>
      </c>
      <c r="D73" s="53"/>
      <c r="E73" s="54"/>
      <c r="F73" s="41"/>
      <c r="G73" s="127"/>
      <c r="H73" s="65"/>
      <c r="I73" s="66"/>
    </row>
    <row r="74" spans="1:9">
      <c r="A74" s="41"/>
      <c r="B74" s="41"/>
      <c r="C74" s="52"/>
      <c r="D74" s="53"/>
      <c r="E74" s="54"/>
      <c r="F74" s="41"/>
      <c r="G74" s="127"/>
      <c r="H74" s="65"/>
      <c r="I74" s="66"/>
    </row>
    <row r="75" spans="1:9">
      <c r="A75" s="41"/>
      <c r="B75" s="41"/>
      <c r="C75" s="60" t="s">
        <v>133</v>
      </c>
      <c r="D75" s="53" t="s">
        <v>239</v>
      </c>
      <c r="E75" s="54"/>
      <c r="F75" s="45" t="s">
        <v>29</v>
      </c>
      <c r="G75" s="71">
        <v>1</v>
      </c>
      <c r="H75" s="65"/>
      <c r="I75" s="66">
        <f>G75*H75</f>
        <v>0</v>
      </c>
    </row>
    <row r="76" spans="1:9">
      <c r="A76" s="41"/>
      <c r="B76" s="41"/>
      <c r="C76" s="60" t="s">
        <v>144</v>
      </c>
      <c r="D76" s="53" t="s">
        <v>240</v>
      </c>
      <c r="E76" s="54"/>
      <c r="F76" s="45" t="s">
        <v>29</v>
      </c>
      <c r="G76" s="71">
        <v>1</v>
      </c>
      <c r="H76" s="65"/>
      <c r="I76" s="66">
        <f>G76*H76</f>
        <v>0</v>
      </c>
    </row>
    <row r="77" spans="1:9">
      <c r="A77" s="41"/>
      <c r="B77" s="41"/>
      <c r="C77" s="60" t="s">
        <v>178</v>
      </c>
      <c r="D77" s="53" t="s">
        <v>241</v>
      </c>
      <c r="E77" s="54"/>
      <c r="F77" s="45" t="s">
        <v>29</v>
      </c>
      <c r="G77" s="71">
        <v>1</v>
      </c>
      <c r="I77" s="66">
        <f>G77*H77</f>
        <v>0</v>
      </c>
    </row>
    <row r="78" spans="1:9">
      <c r="A78" s="41"/>
      <c r="B78" s="41"/>
      <c r="C78" s="60" t="s">
        <v>180</v>
      </c>
      <c r="D78" s="53" t="s">
        <v>242</v>
      </c>
      <c r="E78" s="54"/>
      <c r="F78" s="45" t="s">
        <v>29</v>
      </c>
      <c r="G78" s="71">
        <v>1</v>
      </c>
      <c r="I78" s="66">
        <f>G78*H78</f>
        <v>0</v>
      </c>
    </row>
    <row r="79" spans="1:9">
      <c r="A79" s="41"/>
      <c r="B79" s="41"/>
      <c r="C79" s="60"/>
      <c r="D79" s="53"/>
      <c r="E79" s="54"/>
      <c r="F79" s="45"/>
      <c r="G79" s="71"/>
      <c r="H79" s="65"/>
      <c r="I79" s="66"/>
    </row>
    <row r="80" ht="37.5" customHeight="1" spans="1:9">
      <c r="A80" s="41" t="s">
        <v>243</v>
      </c>
      <c r="B80" s="41" t="s">
        <v>244</v>
      </c>
      <c r="C80" s="52" t="s">
        <v>245</v>
      </c>
      <c r="D80" s="53"/>
      <c r="E80" s="54"/>
      <c r="F80" s="71" t="s">
        <v>246</v>
      </c>
      <c r="G80" s="71">
        <v>1</v>
      </c>
      <c r="H80" s="65">
        <v>150000</v>
      </c>
      <c r="I80" s="66">
        <f>G80*H80</f>
        <v>150000</v>
      </c>
    </row>
    <row r="81" spans="1:9">
      <c r="A81" s="41"/>
      <c r="B81" s="41"/>
      <c r="C81" s="52"/>
      <c r="D81" s="53"/>
      <c r="E81" s="54"/>
      <c r="F81" s="71"/>
      <c r="G81" s="71"/>
      <c r="H81" s="65"/>
      <c r="I81" s="66"/>
    </row>
    <row r="82" spans="1:9">
      <c r="A82" s="41" t="s">
        <v>247</v>
      </c>
      <c r="B82" s="41" t="s">
        <v>248</v>
      </c>
      <c r="C82" s="52" t="s">
        <v>249</v>
      </c>
      <c r="D82" s="53"/>
      <c r="E82" s="54"/>
      <c r="F82" s="71"/>
      <c r="G82" s="71"/>
      <c r="H82" s="65"/>
      <c r="I82" s="66"/>
    </row>
    <row r="83" spans="1:9">
      <c r="A83" s="41"/>
      <c r="B83" s="41"/>
      <c r="C83" s="52"/>
      <c r="D83" s="53" t="s">
        <v>133</v>
      </c>
      <c r="E83" s="54" t="s">
        <v>250</v>
      </c>
      <c r="F83" s="71" t="s">
        <v>29</v>
      </c>
      <c r="G83" s="71">
        <v>20</v>
      </c>
      <c r="H83" s="65"/>
      <c r="I83" s="66">
        <f t="shared" ref="I83" si="4">G83*H83</f>
        <v>0</v>
      </c>
    </row>
    <row r="84" spans="1:9">
      <c r="A84" s="41"/>
      <c r="B84" s="41"/>
      <c r="C84" s="52"/>
      <c r="D84" s="53"/>
      <c r="E84" s="54"/>
      <c r="F84" s="71"/>
      <c r="G84" s="128"/>
      <c r="H84" s="65"/>
      <c r="I84" s="66"/>
    </row>
    <row r="85" ht="18" customHeight="1" spans="1:9">
      <c r="A85" s="41" t="s">
        <v>247</v>
      </c>
      <c r="B85" s="125" t="s">
        <v>251</v>
      </c>
      <c r="C85" s="52" t="s">
        <v>252</v>
      </c>
      <c r="D85" s="53"/>
      <c r="E85" s="54"/>
      <c r="F85" s="41"/>
      <c r="G85" s="126"/>
      <c r="H85" s="65"/>
      <c r="I85" s="66"/>
    </row>
    <row r="86" spans="1:9">
      <c r="A86" s="46"/>
      <c r="B86" s="125"/>
      <c r="C86" s="60" t="s">
        <v>144</v>
      </c>
      <c r="D86" s="55" t="s">
        <v>76</v>
      </c>
      <c r="E86" s="56" t="s">
        <v>253</v>
      </c>
      <c r="F86" s="45" t="s">
        <v>116</v>
      </c>
      <c r="G86" s="71">
        <v>6</v>
      </c>
      <c r="H86" s="65"/>
      <c r="I86" s="66">
        <f>G86*H86</f>
        <v>0</v>
      </c>
    </row>
    <row r="87" spans="1:9">
      <c r="A87" s="46"/>
      <c r="B87" s="41"/>
      <c r="C87" s="51"/>
      <c r="D87" s="29" t="s">
        <v>79</v>
      </c>
      <c r="E87" s="44" t="s">
        <v>254</v>
      </c>
      <c r="F87" s="45" t="s">
        <v>255</v>
      </c>
      <c r="G87" s="71">
        <v>6</v>
      </c>
      <c r="H87" s="65"/>
      <c r="I87" s="66">
        <f>G87*H87</f>
        <v>0</v>
      </c>
    </row>
    <row r="88" ht="18" customHeight="1" spans="1:9">
      <c r="A88" s="61" t="s">
        <v>67</v>
      </c>
      <c r="B88" s="62"/>
      <c r="C88" s="62"/>
      <c r="D88" s="62"/>
      <c r="E88" s="62"/>
      <c r="F88" s="62"/>
      <c r="G88" s="62"/>
      <c r="H88" s="67"/>
      <c r="I88" s="68">
        <f>SUM(I47:I87)</f>
        <v>150000</v>
      </c>
    </row>
    <row r="89" ht="18" customHeight="1" spans="1:9">
      <c r="A89" s="61" t="s">
        <v>172</v>
      </c>
      <c r="B89" s="62"/>
      <c r="C89" s="62"/>
      <c r="D89" s="62"/>
      <c r="E89" s="62"/>
      <c r="F89" s="62"/>
      <c r="G89" s="62"/>
      <c r="H89" s="62"/>
      <c r="I89" s="67"/>
    </row>
    <row r="90" ht="18" customHeight="1" spans="1:9">
      <c r="A90" s="35" t="s">
        <v>6</v>
      </c>
      <c r="B90" s="36" t="s">
        <v>7</v>
      </c>
      <c r="C90" s="37" t="s">
        <v>8</v>
      </c>
      <c r="D90" s="38"/>
      <c r="E90" s="39"/>
      <c r="F90" s="36" t="s">
        <v>9</v>
      </c>
      <c r="G90" s="36" t="s">
        <v>10</v>
      </c>
      <c r="H90" s="64" t="s">
        <v>11</v>
      </c>
      <c r="I90" s="64" t="s">
        <v>12</v>
      </c>
    </row>
    <row r="91" ht="18" customHeight="1" spans="1:9">
      <c r="A91" s="61" t="s">
        <v>68</v>
      </c>
      <c r="B91" s="62"/>
      <c r="C91" s="62"/>
      <c r="D91" s="62"/>
      <c r="E91" s="62"/>
      <c r="F91" s="62"/>
      <c r="G91" s="62"/>
      <c r="H91" s="67"/>
      <c r="I91" s="68">
        <f>I88</f>
        <v>150000</v>
      </c>
    </row>
    <row r="92" spans="1:9">
      <c r="A92" s="46"/>
      <c r="B92" s="129"/>
      <c r="C92" s="52"/>
      <c r="D92" s="53"/>
      <c r="E92" s="54"/>
      <c r="F92" s="45"/>
      <c r="G92" s="127"/>
      <c r="H92" s="65"/>
      <c r="I92" s="66"/>
    </row>
    <row r="93" ht="18" customHeight="1" spans="1:9">
      <c r="A93" s="46" t="s">
        <v>256</v>
      </c>
      <c r="B93" s="125" t="s">
        <v>257</v>
      </c>
      <c r="C93" s="52" t="s">
        <v>258</v>
      </c>
      <c r="D93" s="53"/>
      <c r="E93" s="54"/>
      <c r="G93" s="126"/>
      <c r="H93" s="65"/>
      <c r="I93" s="66"/>
    </row>
    <row r="94" ht="18" customHeight="1" spans="1:9">
      <c r="A94" s="46"/>
      <c r="B94" s="125"/>
      <c r="C94" s="60" t="s">
        <v>133</v>
      </c>
      <c r="D94" s="53" t="s">
        <v>259</v>
      </c>
      <c r="E94" s="54"/>
      <c r="F94" s="45" t="s">
        <v>260</v>
      </c>
      <c r="G94" s="71">
        <f>G68+G69+G70+G71+G75+G76+G77+G78</f>
        <v>8</v>
      </c>
      <c r="H94" s="65"/>
      <c r="I94" s="66">
        <f>G94*H94</f>
        <v>0</v>
      </c>
    </row>
    <row r="95" ht="18" customHeight="1" spans="1:9">
      <c r="A95" s="46"/>
      <c r="B95" s="125"/>
      <c r="C95" s="60"/>
      <c r="D95" s="55"/>
      <c r="E95" s="56"/>
      <c r="F95" s="45"/>
      <c r="G95" s="126"/>
      <c r="H95" s="65"/>
      <c r="I95" s="66"/>
    </row>
    <row r="96" ht="18" customHeight="1" spans="1:9">
      <c r="A96" s="46" t="s">
        <v>261</v>
      </c>
      <c r="B96" s="125" t="s">
        <v>262</v>
      </c>
      <c r="C96" s="51" t="s">
        <v>263</v>
      </c>
      <c r="E96" s="44"/>
      <c r="F96" s="45"/>
      <c r="G96" s="71"/>
      <c r="H96" s="65"/>
      <c r="I96" s="66"/>
    </row>
    <row r="97" ht="18" customHeight="1" spans="1:9">
      <c r="A97" s="46"/>
      <c r="B97" s="125"/>
      <c r="C97" s="52" t="s">
        <v>133</v>
      </c>
      <c r="D97" s="53" t="s">
        <v>264</v>
      </c>
      <c r="E97" s="54"/>
      <c r="F97" s="45"/>
      <c r="G97" s="45"/>
      <c r="H97" s="65"/>
      <c r="I97" s="66"/>
    </row>
    <row r="98" spans="1:9">
      <c r="A98" s="46"/>
      <c r="B98" s="125"/>
      <c r="C98" s="52"/>
      <c r="D98" s="55" t="s">
        <v>76</v>
      </c>
      <c r="E98" s="56" t="s">
        <v>265</v>
      </c>
      <c r="F98" s="45" t="s">
        <v>260</v>
      </c>
      <c r="G98" s="45">
        <v>1</v>
      </c>
      <c r="H98" s="65"/>
      <c r="I98" s="66">
        <f>G98*H98</f>
        <v>0</v>
      </c>
    </row>
    <row r="99" ht="26" spans="1:9">
      <c r="A99" s="46"/>
      <c r="B99" s="69"/>
      <c r="C99" s="52"/>
      <c r="D99" s="55" t="s">
        <v>79</v>
      </c>
      <c r="E99" s="56" t="s">
        <v>266</v>
      </c>
      <c r="F99" s="45" t="s">
        <v>260</v>
      </c>
      <c r="G99" s="45">
        <v>1</v>
      </c>
      <c r="H99" s="65"/>
      <c r="I99" s="66">
        <f>G99*H99</f>
        <v>0</v>
      </c>
    </row>
    <row r="100" spans="1:9">
      <c r="A100" s="46"/>
      <c r="B100" s="41"/>
      <c r="C100" s="52"/>
      <c r="D100" s="55" t="s">
        <v>81</v>
      </c>
      <c r="E100" s="56" t="s">
        <v>267</v>
      </c>
      <c r="F100" s="45" t="s">
        <v>57</v>
      </c>
      <c r="G100" s="45">
        <v>1</v>
      </c>
      <c r="H100" s="65"/>
      <c r="I100" s="66">
        <f>G100*H100</f>
        <v>0</v>
      </c>
    </row>
    <row r="101" spans="1:9">
      <c r="A101" s="46"/>
      <c r="B101" s="41"/>
      <c r="C101" s="52"/>
      <c r="D101" s="55" t="s">
        <v>90</v>
      </c>
      <c r="E101" s="56" t="s">
        <v>268</v>
      </c>
      <c r="F101" s="45" t="s">
        <v>57</v>
      </c>
      <c r="G101" s="45">
        <v>1</v>
      </c>
      <c r="H101" s="65"/>
      <c r="I101" s="66">
        <f t="shared" ref="I101:I116" si="5">G101*H101</f>
        <v>0</v>
      </c>
    </row>
    <row r="102" spans="1:9">
      <c r="A102" s="46"/>
      <c r="B102" s="41"/>
      <c r="C102" s="52"/>
      <c r="D102" s="55" t="s">
        <v>269</v>
      </c>
      <c r="E102" s="56" t="s">
        <v>270</v>
      </c>
      <c r="F102" s="45" t="s">
        <v>260</v>
      </c>
      <c r="G102" s="45">
        <v>1</v>
      </c>
      <c r="H102" s="65"/>
      <c r="I102" s="66">
        <f t="shared" si="5"/>
        <v>0</v>
      </c>
    </row>
    <row r="103" spans="1:9">
      <c r="A103" s="46"/>
      <c r="B103" s="41"/>
      <c r="C103" s="52"/>
      <c r="D103" s="55" t="s">
        <v>271</v>
      </c>
      <c r="E103" s="56" t="s">
        <v>272</v>
      </c>
      <c r="F103" s="45" t="s">
        <v>260</v>
      </c>
      <c r="G103" s="45">
        <v>1</v>
      </c>
      <c r="H103" s="65"/>
      <c r="I103" s="66">
        <f t="shared" si="5"/>
        <v>0</v>
      </c>
    </row>
    <row r="104" spans="1:9">
      <c r="A104" s="46"/>
      <c r="B104" s="41"/>
      <c r="C104" s="52"/>
      <c r="D104" s="55"/>
      <c r="E104" s="56"/>
      <c r="F104" s="45"/>
      <c r="G104" s="45"/>
      <c r="H104" s="65"/>
      <c r="I104" s="66"/>
    </row>
    <row r="105" spans="1:9">
      <c r="A105" s="46"/>
      <c r="B105" s="41"/>
      <c r="C105" s="52" t="s">
        <v>144</v>
      </c>
      <c r="D105" s="53" t="s">
        <v>273</v>
      </c>
      <c r="E105" s="54"/>
      <c r="F105" s="45"/>
      <c r="G105" s="45"/>
      <c r="H105" s="65"/>
      <c r="I105" s="66"/>
    </row>
    <row r="106" spans="1:9">
      <c r="A106" s="46"/>
      <c r="B106" s="41"/>
      <c r="C106" s="52"/>
      <c r="D106" s="55" t="s">
        <v>76</v>
      </c>
      <c r="E106" s="54" t="s">
        <v>274</v>
      </c>
      <c r="F106" s="45" t="s">
        <v>57</v>
      </c>
      <c r="G106" s="30">
        <v>1</v>
      </c>
      <c r="H106" s="65"/>
      <c r="I106" s="66">
        <f t="shared" si="5"/>
        <v>0</v>
      </c>
    </row>
    <row r="107" spans="1:9">
      <c r="A107" s="46"/>
      <c r="B107" s="41"/>
      <c r="C107" s="52"/>
      <c r="D107" s="55" t="s">
        <v>79</v>
      </c>
      <c r="E107" s="54" t="s">
        <v>275</v>
      </c>
      <c r="F107" s="45" t="s">
        <v>57</v>
      </c>
      <c r="G107" s="45">
        <v>1</v>
      </c>
      <c r="H107" s="65"/>
      <c r="I107" s="66">
        <f t="shared" si="5"/>
        <v>0</v>
      </c>
    </row>
    <row r="108" spans="1:9">
      <c r="A108" s="46"/>
      <c r="B108" s="41"/>
      <c r="C108" s="52"/>
      <c r="D108" s="55" t="s">
        <v>81</v>
      </c>
      <c r="E108" s="56" t="s">
        <v>276</v>
      </c>
      <c r="F108" s="45" t="s">
        <v>277</v>
      </c>
      <c r="G108" s="45">
        <v>1</v>
      </c>
      <c r="H108" s="65"/>
      <c r="I108" s="66">
        <f t="shared" si="5"/>
        <v>0</v>
      </c>
    </row>
    <row r="109" spans="1:9">
      <c r="A109" s="46"/>
      <c r="B109" s="41"/>
      <c r="C109" s="52"/>
      <c r="D109" s="55" t="s">
        <v>90</v>
      </c>
      <c r="E109" s="56" t="s">
        <v>278</v>
      </c>
      <c r="F109" s="45" t="s">
        <v>279</v>
      </c>
      <c r="G109" s="45">
        <v>1</v>
      </c>
      <c r="H109" s="65"/>
      <c r="I109" s="66">
        <f t="shared" si="5"/>
        <v>0</v>
      </c>
    </row>
    <row r="110" spans="1:9">
      <c r="A110" s="46"/>
      <c r="B110" s="41"/>
      <c r="C110" s="52"/>
      <c r="D110" s="55" t="s">
        <v>269</v>
      </c>
      <c r="E110" s="54" t="s">
        <v>280</v>
      </c>
      <c r="F110" s="45" t="s">
        <v>57</v>
      </c>
      <c r="G110" s="45">
        <v>1</v>
      </c>
      <c r="H110" s="65"/>
      <c r="I110" s="66">
        <f t="shared" si="5"/>
        <v>0</v>
      </c>
    </row>
    <row r="111" ht="26" spans="1:9">
      <c r="A111" s="46"/>
      <c r="B111" s="41"/>
      <c r="C111" s="52"/>
      <c r="D111" s="55" t="s">
        <v>271</v>
      </c>
      <c r="E111" s="54" t="s">
        <v>281</v>
      </c>
      <c r="F111" s="45" t="s">
        <v>282</v>
      </c>
      <c r="G111" s="45">
        <v>1</v>
      </c>
      <c r="H111" s="65"/>
      <c r="I111" s="66">
        <f t="shared" si="5"/>
        <v>0</v>
      </c>
    </row>
    <row r="112" spans="1:9">
      <c r="A112" s="46"/>
      <c r="B112" s="41"/>
      <c r="C112" s="52"/>
      <c r="D112" s="55" t="s">
        <v>283</v>
      </c>
      <c r="E112" s="54" t="s">
        <v>284</v>
      </c>
      <c r="F112" s="45" t="s">
        <v>279</v>
      </c>
      <c r="G112" s="45">
        <v>1</v>
      </c>
      <c r="H112" s="65"/>
      <c r="I112" s="66">
        <f t="shared" si="5"/>
        <v>0</v>
      </c>
    </row>
    <row r="113" spans="1:9">
      <c r="A113" s="46"/>
      <c r="B113" s="41"/>
      <c r="C113" s="52"/>
      <c r="E113" s="44"/>
      <c r="F113" s="45"/>
      <c r="G113" s="45"/>
      <c r="H113" s="65"/>
      <c r="I113" s="66"/>
    </row>
    <row r="114" spans="1:9">
      <c r="A114" s="46"/>
      <c r="B114" s="41"/>
      <c r="C114" s="51" t="s">
        <v>178</v>
      </c>
      <c r="D114" s="53" t="s">
        <v>285</v>
      </c>
      <c r="E114" s="54"/>
      <c r="F114" s="76"/>
      <c r="G114" s="45"/>
      <c r="H114" s="65"/>
      <c r="I114" s="66"/>
    </row>
    <row r="115" spans="1:9">
      <c r="A115" s="46"/>
      <c r="B115" s="41"/>
      <c r="C115" s="51"/>
      <c r="D115" s="55" t="s">
        <v>76</v>
      </c>
      <c r="E115" s="54" t="s">
        <v>286</v>
      </c>
      <c r="F115" s="45" t="s">
        <v>279</v>
      </c>
      <c r="G115" s="45">
        <v>1</v>
      </c>
      <c r="H115" s="130"/>
      <c r="I115" s="66">
        <f t="shared" si="5"/>
        <v>0</v>
      </c>
    </row>
    <row r="116" ht="26" spans="1:9">
      <c r="A116" s="46"/>
      <c r="B116" s="41"/>
      <c r="C116" s="51"/>
      <c r="D116" s="55" t="s">
        <v>79</v>
      </c>
      <c r="E116" s="54" t="s">
        <v>287</v>
      </c>
      <c r="F116" s="45" t="s">
        <v>282</v>
      </c>
      <c r="G116" s="45">
        <v>1</v>
      </c>
      <c r="H116" s="130"/>
      <c r="I116" s="66">
        <f t="shared" si="5"/>
        <v>0</v>
      </c>
    </row>
    <row r="117" spans="1:9">
      <c r="A117" s="46"/>
      <c r="B117" s="41"/>
      <c r="C117" s="51"/>
      <c r="D117" s="55"/>
      <c r="E117" s="54"/>
      <c r="F117" s="45"/>
      <c r="G117" s="45"/>
      <c r="H117" s="130"/>
      <c r="I117" s="66"/>
    </row>
    <row r="118" spans="1:9">
      <c r="A118" s="46"/>
      <c r="B118" s="41"/>
      <c r="C118" s="51"/>
      <c r="D118" s="55"/>
      <c r="E118" s="54"/>
      <c r="F118" s="45"/>
      <c r="G118" s="45"/>
      <c r="H118" s="130"/>
      <c r="I118" s="66"/>
    </row>
    <row r="119" spans="1:9">
      <c r="A119" s="46"/>
      <c r="B119" s="41"/>
      <c r="C119" s="51"/>
      <c r="D119" s="55"/>
      <c r="E119" s="54"/>
      <c r="F119" s="45"/>
      <c r="G119" s="45"/>
      <c r="H119" s="130"/>
      <c r="I119" s="66"/>
    </row>
    <row r="120" spans="1:9">
      <c r="A120" s="46"/>
      <c r="B120" s="41"/>
      <c r="C120" s="51"/>
      <c r="D120" s="55"/>
      <c r="E120" s="54"/>
      <c r="F120" s="45"/>
      <c r="G120" s="45"/>
      <c r="H120" s="130"/>
      <c r="I120" s="66"/>
    </row>
    <row r="121" spans="1:9">
      <c r="A121" s="46"/>
      <c r="B121" s="41"/>
      <c r="C121" s="51"/>
      <c r="D121" s="55"/>
      <c r="E121" s="54"/>
      <c r="F121" s="45"/>
      <c r="G121" s="45"/>
      <c r="H121" s="130"/>
      <c r="I121" s="66"/>
    </row>
    <row r="122" spans="1:9">
      <c r="A122" s="46"/>
      <c r="B122" s="41"/>
      <c r="C122" s="51"/>
      <c r="D122" s="55"/>
      <c r="E122" s="54"/>
      <c r="F122" s="45"/>
      <c r="G122" s="45"/>
      <c r="H122" s="130"/>
      <c r="I122" s="66"/>
    </row>
    <row r="123" spans="1:9">
      <c r="A123" s="46"/>
      <c r="B123" s="41"/>
      <c r="C123" s="51"/>
      <c r="D123" s="55"/>
      <c r="E123" s="54"/>
      <c r="F123" s="45"/>
      <c r="G123" s="45"/>
      <c r="H123" s="130"/>
      <c r="I123" s="66"/>
    </row>
    <row r="124" spans="1:9">
      <c r="A124" s="46"/>
      <c r="B124" s="41"/>
      <c r="C124" s="51"/>
      <c r="D124" s="55"/>
      <c r="E124" s="54"/>
      <c r="F124" s="45"/>
      <c r="G124" s="45"/>
      <c r="H124" s="130"/>
      <c r="I124" s="66"/>
    </row>
    <row r="125" spans="1:9">
      <c r="A125" s="46"/>
      <c r="B125" s="41"/>
      <c r="C125" s="51"/>
      <c r="D125" s="55"/>
      <c r="E125" s="54"/>
      <c r="F125" s="45"/>
      <c r="G125" s="45"/>
      <c r="H125" s="130"/>
      <c r="I125" s="66"/>
    </row>
    <row r="126" spans="1:9">
      <c r="A126" s="46"/>
      <c r="B126" s="41"/>
      <c r="C126" s="51"/>
      <c r="D126" s="55"/>
      <c r="E126" s="54"/>
      <c r="F126" s="45"/>
      <c r="G126" s="45"/>
      <c r="H126" s="130"/>
      <c r="I126" s="66"/>
    </row>
    <row r="127" spans="1:9">
      <c r="A127" s="46"/>
      <c r="B127" s="41"/>
      <c r="C127" s="51"/>
      <c r="D127" s="55"/>
      <c r="E127" s="54"/>
      <c r="F127" s="45"/>
      <c r="G127" s="45"/>
      <c r="H127" s="130"/>
      <c r="I127" s="66"/>
    </row>
    <row r="128" spans="1:9">
      <c r="A128" s="46"/>
      <c r="B128" s="41"/>
      <c r="C128" s="51"/>
      <c r="D128" s="55"/>
      <c r="E128" s="131"/>
      <c r="F128" s="45"/>
      <c r="G128" s="45"/>
      <c r="H128" s="130"/>
      <c r="I128" s="66"/>
    </row>
    <row r="129" spans="1:9">
      <c r="A129" s="61" t="s">
        <v>102</v>
      </c>
      <c r="B129" s="62"/>
      <c r="C129" s="62"/>
      <c r="D129" s="62"/>
      <c r="E129" s="62"/>
      <c r="F129" s="62"/>
      <c r="G129" s="62"/>
      <c r="H129" s="67"/>
      <c r="I129" s="68">
        <f>SUM(I91:I128)</f>
        <v>150000</v>
      </c>
    </row>
  </sheetData>
  <mergeCells count="56">
    <mergeCell ref="A1:I1"/>
    <mergeCell ref="C2:E2"/>
    <mergeCell ref="C4:E4"/>
    <mergeCell ref="D8:E8"/>
    <mergeCell ref="D9:E9"/>
    <mergeCell ref="D10:E10"/>
    <mergeCell ref="D11:E11"/>
    <mergeCell ref="C13:E13"/>
    <mergeCell ref="D14:E14"/>
    <mergeCell ref="D15:E15"/>
    <mergeCell ref="D16:E16"/>
    <mergeCell ref="D17:E17"/>
    <mergeCell ref="D18:E18"/>
    <mergeCell ref="C19:E19"/>
    <mergeCell ref="D21:E21"/>
    <mergeCell ref="D22:E22"/>
    <mergeCell ref="D23:E23"/>
    <mergeCell ref="D24:E24"/>
    <mergeCell ref="D25:E25"/>
    <mergeCell ref="D26:E26"/>
    <mergeCell ref="D27:E27"/>
    <mergeCell ref="D28:E28"/>
    <mergeCell ref="D33:E33"/>
    <mergeCell ref="D38:E38"/>
    <mergeCell ref="A44:H44"/>
    <mergeCell ref="A45:I45"/>
    <mergeCell ref="C46:E46"/>
    <mergeCell ref="A47:H47"/>
    <mergeCell ref="D48:E48"/>
    <mergeCell ref="D53:E53"/>
    <mergeCell ref="D54:E54"/>
    <mergeCell ref="D55:E55"/>
    <mergeCell ref="D72:E72"/>
    <mergeCell ref="D75:E75"/>
    <mergeCell ref="D76:E76"/>
    <mergeCell ref="D77:E77"/>
    <mergeCell ref="D78:E78"/>
    <mergeCell ref="C80:E80"/>
    <mergeCell ref="C82:E82"/>
    <mergeCell ref="C85:E85"/>
    <mergeCell ref="A88:H88"/>
    <mergeCell ref="A89:I89"/>
    <mergeCell ref="C90:E90"/>
    <mergeCell ref="A91:H91"/>
    <mergeCell ref="C93:E93"/>
    <mergeCell ref="D94:E94"/>
    <mergeCell ref="D97:E97"/>
    <mergeCell ref="D105:E105"/>
    <mergeCell ref="D114:E114"/>
    <mergeCell ref="A129:G129"/>
    <mergeCell ref="B6:B7"/>
    <mergeCell ref="B85:B86"/>
    <mergeCell ref="B93:B94"/>
    <mergeCell ref="B96:B97"/>
    <mergeCell ref="C6:E7"/>
    <mergeCell ref="C73:E74"/>
  </mergeCells>
  <pageMargins left="0.236220472440945" right="0.236220472440945" top="0.748031496062992" bottom="0.748031496062992" header="0.31496062992126" footer="0.31496062992126"/>
  <pageSetup paperSize="9" scale="70" firstPageNumber="97" orientation="portrait" useFirstPageNumber="1"/>
  <headerFooter>
    <oddHeader>&amp;C&amp;"Arial,Bold"&amp;9&amp;P</oddHeader>
  </headerFooter>
  <rowBreaks count="2" manualBreakCount="2">
    <brk id="44" max="8" man="1"/>
    <brk id="88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view="pageLayout" zoomScale="70" zoomScaleNormal="100" workbookViewId="0">
      <selection activeCell="C18" sqref="C18"/>
    </sheetView>
  </sheetViews>
  <sheetFormatPr defaultColWidth="9.10909090909091" defaultRowHeight="14.5"/>
  <cols>
    <col min="1" max="2" width="9.10909090909091" style="83"/>
    <col min="3" max="3" width="2.89090909090909" style="83" customWidth="1"/>
    <col min="4" max="5" width="9.10909090909091" style="83"/>
    <col min="6" max="6" width="17.1090909090909" style="83" customWidth="1"/>
    <col min="7" max="7" width="9.10909090909091" style="83"/>
    <col min="8" max="8" width="10.4454545454545" style="83" customWidth="1"/>
    <col min="9" max="9" width="10.6636363636364" style="83" customWidth="1"/>
    <col min="10" max="10" width="14.1090909090909" style="83" customWidth="1"/>
    <col min="11" max="11" width="4.89090909090909" style="83" customWidth="1"/>
    <col min="12" max="16384" width="9.10909090909091" style="83"/>
  </cols>
  <sheetData>
    <row r="1" ht="32.25" customHeight="1" spans="1:10">
      <c r="A1" s="84" t="s">
        <v>288</v>
      </c>
      <c r="B1" s="85"/>
      <c r="C1" s="85"/>
      <c r="D1" s="85"/>
      <c r="E1" s="85"/>
      <c r="F1" s="85"/>
      <c r="G1" s="85"/>
      <c r="H1" s="85"/>
      <c r="I1" s="85"/>
      <c r="J1" s="117"/>
    </row>
    <row r="2" spans="1:10">
      <c r="A2" s="86" t="s">
        <v>6</v>
      </c>
      <c r="B2" s="87" t="s">
        <v>7</v>
      </c>
      <c r="C2" s="88" t="s">
        <v>8</v>
      </c>
      <c r="D2" s="89"/>
      <c r="E2" s="89"/>
      <c r="F2" s="90"/>
      <c r="G2" s="87" t="s">
        <v>9</v>
      </c>
      <c r="H2" s="87" t="s">
        <v>10</v>
      </c>
      <c r="I2" s="118" t="s">
        <v>11</v>
      </c>
      <c r="J2" s="118" t="s">
        <v>12</v>
      </c>
    </row>
    <row r="3" spans="1:10">
      <c r="A3" s="91"/>
      <c r="B3" s="92"/>
      <c r="C3" s="93"/>
      <c r="D3" s="94"/>
      <c r="E3" s="95"/>
      <c r="F3" s="96"/>
      <c r="G3" s="97"/>
      <c r="H3" s="97"/>
      <c r="I3" s="119"/>
      <c r="J3" s="120" t="str">
        <f t="shared" ref="J3:J50" si="0">+IF(I3*H3=0,"",I3*H3)</f>
        <v/>
      </c>
    </row>
    <row r="4" spans="1:10">
      <c r="A4" s="98">
        <v>8.1</v>
      </c>
      <c r="B4" s="99">
        <v>8.2</v>
      </c>
      <c r="C4" s="100" t="s">
        <v>104</v>
      </c>
      <c r="D4" s="101"/>
      <c r="E4" s="101"/>
      <c r="F4" s="102"/>
      <c r="G4" s="97"/>
      <c r="H4" s="97"/>
      <c r="I4" s="119"/>
      <c r="J4" s="120" t="str">
        <f t="shared" si="0"/>
        <v/>
      </c>
    </row>
    <row r="5" spans="1:10">
      <c r="A5" s="98"/>
      <c r="B5" s="92"/>
      <c r="C5" s="103"/>
      <c r="D5" s="95"/>
      <c r="E5" s="95"/>
      <c r="F5" s="96"/>
      <c r="G5" s="97"/>
      <c r="H5" s="97"/>
      <c r="I5" s="119"/>
      <c r="J5" s="120" t="str">
        <f t="shared" si="0"/>
        <v/>
      </c>
    </row>
    <row r="6" spans="1:10">
      <c r="A6" s="98" t="s">
        <v>289</v>
      </c>
      <c r="B6" s="104" t="s">
        <v>290</v>
      </c>
      <c r="C6" s="103" t="s">
        <v>291</v>
      </c>
      <c r="D6" s="95"/>
      <c r="E6" s="95"/>
      <c r="F6" s="96"/>
      <c r="G6" s="97"/>
      <c r="H6" s="97"/>
      <c r="I6" s="119"/>
      <c r="J6" s="120" t="str">
        <f t="shared" si="0"/>
        <v/>
      </c>
    </row>
    <row r="7" spans="1:10">
      <c r="A7" s="98"/>
      <c r="B7" s="104"/>
      <c r="C7" s="103" t="s">
        <v>133</v>
      </c>
      <c r="D7" s="105" t="s">
        <v>292</v>
      </c>
      <c r="E7" s="105"/>
      <c r="F7" s="106"/>
      <c r="G7" s="97" t="s">
        <v>116</v>
      </c>
      <c r="H7" s="107">
        <v>312.93</v>
      </c>
      <c r="I7" s="121"/>
      <c r="J7" s="66">
        <f t="shared" ref="J7:J8" si="1">H7*I7</f>
        <v>0</v>
      </c>
    </row>
    <row r="8" spans="1:10">
      <c r="A8" s="98"/>
      <c r="B8" s="92"/>
      <c r="C8" s="103" t="s">
        <v>144</v>
      </c>
      <c r="D8" s="105" t="s">
        <v>293</v>
      </c>
      <c r="E8" s="105"/>
      <c r="F8" s="106"/>
      <c r="G8" s="97" t="s">
        <v>116</v>
      </c>
      <c r="H8" s="107">
        <v>312.93</v>
      </c>
      <c r="I8" s="122"/>
      <c r="J8" s="66">
        <f t="shared" si="1"/>
        <v>0</v>
      </c>
    </row>
    <row r="9" spans="1:10">
      <c r="A9" s="98"/>
      <c r="B9" s="92"/>
      <c r="C9" s="103"/>
      <c r="D9" s="108"/>
      <c r="E9" s="108"/>
      <c r="F9" s="109"/>
      <c r="G9" s="92"/>
      <c r="H9" s="110"/>
      <c r="I9" s="122"/>
      <c r="J9" s="120" t="str">
        <f t="shared" si="0"/>
        <v/>
      </c>
    </row>
    <row r="10" spans="1:10">
      <c r="A10" s="98" t="s">
        <v>294</v>
      </c>
      <c r="B10" s="92" t="s">
        <v>189</v>
      </c>
      <c r="C10" s="103" t="s">
        <v>295</v>
      </c>
      <c r="D10" s="95"/>
      <c r="E10" s="95"/>
      <c r="F10" s="96"/>
      <c r="G10" s="97"/>
      <c r="H10" s="111"/>
      <c r="I10" s="121"/>
      <c r="J10" s="120" t="str">
        <f t="shared" si="0"/>
        <v/>
      </c>
    </row>
    <row r="11" spans="1:10">
      <c r="A11" s="98" t="s">
        <v>296</v>
      </c>
      <c r="B11" s="92" t="s">
        <v>297</v>
      </c>
      <c r="C11" s="103" t="s">
        <v>298</v>
      </c>
      <c r="D11" s="95"/>
      <c r="E11" s="95"/>
      <c r="F11" s="96"/>
      <c r="G11" s="97"/>
      <c r="H11" s="111"/>
      <c r="I11" s="121"/>
      <c r="J11" s="120" t="str">
        <f t="shared" si="0"/>
        <v/>
      </c>
    </row>
    <row r="12" spans="1:10">
      <c r="A12" s="98"/>
      <c r="B12" s="92"/>
      <c r="C12" s="103" t="s">
        <v>133</v>
      </c>
      <c r="D12" s="105" t="s">
        <v>292</v>
      </c>
      <c r="E12" s="105"/>
      <c r="F12" s="106"/>
      <c r="G12" s="97" t="s">
        <v>116</v>
      </c>
      <c r="H12" s="111">
        <v>730.17</v>
      </c>
      <c r="I12" s="122"/>
      <c r="J12" s="66">
        <f t="shared" ref="J12:J13" si="2">H12*I12</f>
        <v>0</v>
      </c>
    </row>
    <row r="13" spans="1:10">
      <c r="A13" s="98"/>
      <c r="B13" s="92"/>
      <c r="C13" s="103" t="s">
        <v>144</v>
      </c>
      <c r="D13" s="105" t="s">
        <v>293</v>
      </c>
      <c r="E13" s="105"/>
      <c r="F13" s="106"/>
      <c r="G13" s="97" t="s">
        <v>116</v>
      </c>
      <c r="H13" s="111">
        <v>730.17</v>
      </c>
      <c r="I13" s="122"/>
      <c r="J13" s="66">
        <f t="shared" si="2"/>
        <v>0</v>
      </c>
    </row>
    <row r="14" spans="1:10">
      <c r="A14" s="98"/>
      <c r="B14" s="92"/>
      <c r="C14" s="103"/>
      <c r="D14" s="105"/>
      <c r="E14" s="105"/>
      <c r="F14" s="106"/>
      <c r="G14" s="97"/>
      <c r="H14" s="111"/>
      <c r="I14" s="122"/>
      <c r="J14" s="120"/>
    </row>
    <row r="15" spans="1:10">
      <c r="A15" s="98" t="s">
        <v>299</v>
      </c>
      <c r="B15" s="92" t="s">
        <v>300</v>
      </c>
      <c r="C15" s="103" t="s">
        <v>301</v>
      </c>
      <c r="D15" s="105"/>
      <c r="E15" s="105"/>
      <c r="F15" s="106"/>
      <c r="G15" s="97"/>
      <c r="H15" s="111"/>
      <c r="I15" s="122"/>
      <c r="J15" s="120"/>
    </row>
    <row r="16" spans="1:10">
      <c r="A16" s="98"/>
      <c r="B16" s="92"/>
      <c r="C16" s="103" t="s">
        <v>133</v>
      </c>
      <c r="D16" s="105" t="s">
        <v>292</v>
      </c>
      <c r="E16" s="105"/>
      <c r="F16" s="106"/>
      <c r="G16" s="97" t="s">
        <v>116</v>
      </c>
      <c r="H16" s="111">
        <v>50</v>
      </c>
      <c r="I16" s="122"/>
      <c r="J16" s="66">
        <f t="shared" ref="J16:J18" si="3">H16*I16</f>
        <v>0</v>
      </c>
    </row>
    <row r="17" spans="1:10">
      <c r="A17" s="98"/>
      <c r="B17" s="92"/>
      <c r="C17" s="103" t="s">
        <v>144</v>
      </c>
      <c r="D17" s="105" t="s">
        <v>293</v>
      </c>
      <c r="E17" s="105"/>
      <c r="F17" s="106"/>
      <c r="G17" s="97" t="s">
        <v>116</v>
      </c>
      <c r="H17" s="111">
        <v>50</v>
      </c>
      <c r="I17" s="122"/>
      <c r="J17" s="66">
        <f t="shared" si="3"/>
        <v>0</v>
      </c>
    </row>
    <row r="18" spans="1:10">
      <c r="A18" s="98"/>
      <c r="B18" s="92"/>
      <c r="C18" s="103" t="s">
        <v>178</v>
      </c>
      <c r="D18" s="105" t="s">
        <v>302</v>
      </c>
      <c r="E18" s="105"/>
      <c r="F18" s="106"/>
      <c r="G18" s="97" t="s">
        <v>116</v>
      </c>
      <c r="H18" s="111">
        <v>50</v>
      </c>
      <c r="I18" s="122"/>
      <c r="J18" s="66">
        <f t="shared" si="3"/>
        <v>0</v>
      </c>
    </row>
    <row r="19" spans="1:10">
      <c r="A19" s="98"/>
      <c r="B19" s="92"/>
      <c r="C19" s="103"/>
      <c r="D19" s="95"/>
      <c r="E19" s="95"/>
      <c r="F19" s="96"/>
      <c r="G19" s="97"/>
      <c r="H19" s="112"/>
      <c r="I19" s="120"/>
      <c r="J19" s="120" t="str">
        <f>+IF(I19*H19=0,"",I19*H19)</f>
        <v/>
      </c>
    </row>
    <row r="20" spans="1:10">
      <c r="A20" s="98" t="s">
        <v>303</v>
      </c>
      <c r="B20" s="92" t="s">
        <v>304</v>
      </c>
      <c r="C20" s="103" t="s">
        <v>305</v>
      </c>
      <c r="D20" s="95"/>
      <c r="E20" s="95"/>
      <c r="F20" s="96"/>
      <c r="G20" s="97"/>
      <c r="H20" s="113"/>
      <c r="I20" s="119"/>
      <c r="J20" s="120" t="str">
        <f t="shared" si="0"/>
        <v/>
      </c>
    </row>
    <row r="21" ht="12" customHeight="1" spans="1:10">
      <c r="A21" s="98"/>
      <c r="B21" s="99"/>
      <c r="C21" s="114" t="s">
        <v>133</v>
      </c>
      <c r="D21" s="105" t="s">
        <v>306</v>
      </c>
      <c r="E21" s="105"/>
      <c r="F21" s="106"/>
      <c r="G21" s="97" t="s">
        <v>116</v>
      </c>
      <c r="H21" s="111">
        <v>20</v>
      </c>
      <c r="I21" s="120"/>
      <c r="J21" s="66">
        <f t="shared" ref="J21:J24" si="4">H21*I21</f>
        <v>0</v>
      </c>
    </row>
    <row r="22" spans="1:10">
      <c r="A22" s="98"/>
      <c r="B22" s="92"/>
      <c r="C22" s="114" t="s">
        <v>144</v>
      </c>
      <c r="D22" s="105" t="s">
        <v>307</v>
      </c>
      <c r="E22" s="105"/>
      <c r="F22" s="106"/>
      <c r="G22" s="97" t="s">
        <v>116</v>
      </c>
      <c r="H22" s="111">
        <v>20</v>
      </c>
      <c r="I22" s="119"/>
      <c r="J22" s="66">
        <f t="shared" si="4"/>
        <v>0</v>
      </c>
    </row>
    <row r="23" spans="1:10">
      <c r="A23" s="98"/>
      <c r="B23" s="92"/>
      <c r="C23" s="114" t="s">
        <v>178</v>
      </c>
      <c r="D23" s="105" t="s">
        <v>308</v>
      </c>
      <c r="E23" s="105"/>
      <c r="F23" s="106"/>
      <c r="G23" s="97" t="s">
        <v>116</v>
      </c>
      <c r="H23" s="111">
        <v>20</v>
      </c>
      <c r="I23" s="119"/>
      <c r="J23" s="66">
        <f t="shared" si="4"/>
        <v>0</v>
      </c>
    </row>
    <row r="24" spans="1:10">
      <c r="A24" s="98"/>
      <c r="B24" s="92"/>
      <c r="C24" s="114" t="s">
        <v>180</v>
      </c>
      <c r="D24" s="105" t="s">
        <v>309</v>
      </c>
      <c r="E24" s="105"/>
      <c r="F24" s="106"/>
      <c r="G24" s="97" t="s">
        <v>116</v>
      </c>
      <c r="H24" s="111">
        <v>20</v>
      </c>
      <c r="I24" s="119"/>
      <c r="J24" s="66">
        <f t="shared" si="4"/>
        <v>0</v>
      </c>
    </row>
    <row r="25" spans="1:10">
      <c r="A25" s="98"/>
      <c r="B25" s="92"/>
      <c r="C25" s="103"/>
      <c r="D25" s="105"/>
      <c r="E25" s="105"/>
      <c r="F25" s="106"/>
      <c r="G25" s="97"/>
      <c r="H25" s="97"/>
      <c r="I25" s="119"/>
      <c r="J25" s="120" t="str">
        <f t="shared" si="0"/>
        <v/>
      </c>
    </row>
    <row r="26" spans="1:10">
      <c r="A26" s="98"/>
      <c r="B26" s="92"/>
      <c r="C26" s="103"/>
      <c r="D26" s="105"/>
      <c r="E26" s="105"/>
      <c r="F26" s="106"/>
      <c r="G26" s="97"/>
      <c r="H26" s="97"/>
      <c r="I26" s="119"/>
      <c r="J26" s="120" t="str">
        <f t="shared" si="0"/>
        <v/>
      </c>
    </row>
    <row r="27" spans="1:10">
      <c r="A27" s="98"/>
      <c r="B27" s="92"/>
      <c r="C27" s="103"/>
      <c r="D27" s="105"/>
      <c r="E27" s="105"/>
      <c r="F27" s="106"/>
      <c r="G27" s="97"/>
      <c r="H27" s="97"/>
      <c r="I27" s="119"/>
      <c r="J27" s="120" t="str">
        <f t="shared" si="0"/>
        <v/>
      </c>
    </row>
    <row r="28" spans="1:10">
      <c r="A28" s="98"/>
      <c r="B28" s="92"/>
      <c r="C28" s="103"/>
      <c r="D28" s="105"/>
      <c r="E28" s="105"/>
      <c r="F28" s="106"/>
      <c r="G28" s="97"/>
      <c r="H28" s="97"/>
      <c r="I28" s="119"/>
      <c r="J28" s="120" t="str">
        <f t="shared" si="0"/>
        <v/>
      </c>
    </row>
    <row r="29" spans="1:10">
      <c r="A29" s="98"/>
      <c r="B29" s="92"/>
      <c r="C29" s="103"/>
      <c r="D29" s="105"/>
      <c r="E29" s="105"/>
      <c r="F29" s="106"/>
      <c r="G29" s="97"/>
      <c r="H29" s="97"/>
      <c r="I29" s="119"/>
      <c r="J29" s="120"/>
    </row>
    <row r="30" spans="1:10">
      <c r="A30" s="98"/>
      <c r="B30" s="92"/>
      <c r="C30" s="103"/>
      <c r="D30" s="105"/>
      <c r="E30" s="105"/>
      <c r="F30" s="106"/>
      <c r="G30" s="97"/>
      <c r="H30" s="97"/>
      <c r="I30" s="119"/>
      <c r="J30" s="120"/>
    </row>
    <row r="31" spans="1:10">
      <c r="A31" s="98"/>
      <c r="B31" s="92"/>
      <c r="C31" s="103"/>
      <c r="D31" s="105"/>
      <c r="E31" s="105"/>
      <c r="F31" s="106"/>
      <c r="G31" s="97"/>
      <c r="H31" s="97"/>
      <c r="I31" s="119"/>
      <c r="J31" s="120"/>
    </row>
    <row r="32" spans="1:10">
      <c r="A32" s="98"/>
      <c r="B32" s="92"/>
      <c r="C32" s="103"/>
      <c r="D32" s="105"/>
      <c r="E32" s="105"/>
      <c r="F32" s="106"/>
      <c r="G32" s="97"/>
      <c r="H32" s="97"/>
      <c r="I32" s="119"/>
      <c r="J32" s="120"/>
    </row>
    <row r="33" spans="1:10">
      <c r="A33" s="98"/>
      <c r="B33" s="92"/>
      <c r="C33" s="103"/>
      <c r="D33" s="105"/>
      <c r="E33" s="105"/>
      <c r="F33" s="106"/>
      <c r="G33" s="97"/>
      <c r="H33" s="97"/>
      <c r="I33" s="119"/>
      <c r="J33" s="120"/>
    </row>
    <row r="34" spans="1:10">
      <c r="A34" s="98"/>
      <c r="B34" s="92"/>
      <c r="C34" s="103"/>
      <c r="D34" s="105"/>
      <c r="E34" s="105"/>
      <c r="F34" s="106"/>
      <c r="G34" s="97"/>
      <c r="H34" s="97"/>
      <c r="I34" s="119"/>
      <c r="J34" s="120"/>
    </row>
    <row r="35" spans="1:10">
      <c r="A35" s="98"/>
      <c r="B35" s="92"/>
      <c r="C35" s="103"/>
      <c r="D35" s="105"/>
      <c r="E35" s="105"/>
      <c r="F35" s="106"/>
      <c r="G35" s="97"/>
      <c r="H35" s="97"/>
      <c r="I35" s="119"/>
      <c r="J35" s="120"/>
    </row>
    <row r="36" spans="1:10">
      <c r="A36" s="98"/>
      <c r="B36" s="92"/>
      <c r="C36" s="103"/>
      <c r="D36" s="105"/>
      <c r="E36" s="105"/>
      <c r="F36" s="106"/>
      <c r="G36" s="97"/>
      <c r="H36" s="97"/>
      <c r="I36" s="119"/>
      <c r="J36" s="120"/>
    </row>
    <row r="37" spans="1:10">
      <c r="A37" s="98"/>
      <c r="B37" s="92"/>
      <c r="C37" s="103"/>
      <c r="D37" s="105"/>
      <c r="E37" s="105"/>
      <c r="F37" s="106"/>
      <c r="G37" s="97"/>
      <c r="H37" s="97"/>
      <c r="I37" s="119"/>
      <c r="J37" s="120"/>
    </row>
    <row r="38" spans="1:10">
      <c r="A38" s="98"/>
      <c r="B38" s="92"/>
      <c r="C38" s="103"/>
      <c r="D38" s="105"/>
      <c r="E38" s="105"/>
      <c r="F38" s="106"/>
      <c r="G38" s="97"/>
      <c r="H38" s="97"/>
      <c r="I38" s="119"/>
      <c r="J38" s="120"/>
    </row>
    <row r="39" spans="1:10">
      <c r="A39" s="98"/>
      <c r="B39" s="92"/>
      <c r="C39" s="103"/>
      <c r="D39" s="105"/>
      <c r="E39" s="105"/>
      <c r="F39" s="106"/>
      <c r="G39" s="97"/>
      <c r="H39" s="97"/>
      <c r="I39" s="119"/>
      <c r="J39" s="120"/>
    </row>
    <row r="40" spans="1:10">
      <c r="A40" s="98"/>
      <c r="B40" s="92"/>
      <c r="C40" s="103"/>
      <c r="D40" s="105"/>
      <c r="E40" s="105"/>
      <c r="F40" s="106"/>
      <c r="G40" s="97"/>
      <c r="H40" s="97"/>
      <c r="I40" s="119"/>
      <c r="J40" s="120" t="str">
        <f t="shared" si="0"/>
        <v/>
      </c>
    </row>
    <row r="41" spans="1:10">
      <c r="A41" s="98"/>
      <c r="B41" s="92"/>
      <c r="C41" s="103"/>
      <c r="D41" s="105"/>
      <c r="E41" s="105"/>
      <c r="F41" s="106"/>
      <c r="G41" s="97"/>
      <c r="H41" s="97"/>
      <c r="I41" s="119"/>
      <c r="J41" s="120" t="str">
        <f t="shared" si="0"/>
        <v/>
      </c>
    </row>
    <row r="42" spans="1:10">
      <c r="A42" s="98"/>
      <c r="B42" s="92"/>
      <c r="C42" s="103"/>
      <c r="D42" s="105"/>
      <c r="E42" s="105"/>
      <c r="F42" s="106"/>
      <c r="G42" s="97"/>
      <c r="H42" s="97"/>
      <c r="I42" s="119"/>
      <c r="J42" s="120" t="str">
        <f t="shared" si="0"/>
        <v/>
      </c>
    </row>
    <row r="43" spans="1:10">
      <c r="A43" s="98"/>
      <c r="B43" s="92"/>
      <c r="C43" s="103"/>
      <c r="D43" s="105"/>
      <c r="E43" s="105"/>
      <c r="F43" s="106"/>
      <c r="G43" s="97"/>
      <c r="H43" s="97"/>
      <c r="I43" s="119"/>
      <c r="J43" s="120" t="str">
        <f t="shared" si="0"/>
        <v/>
      </c>
    </row>
    <row r="44" spans="1:10">
      <c r="A44" s="98"/>
      <c r="B44" s="92"/>
      <c r="C44" s="103"/>
      <c r="D44" s="105"/>
      <c r="E44" s="105"/>
      <c r="F44" s="106"/>
      <c r="G44" s="97"/>
      <c r="H44" s="97"/>
      <c r="I44" s="119"/>
      <c r="J44" s="120" t="str">
        <f t="shared" si="0"/>
        <v/>
      </c>
    </row>
    <row r="45" spans="1:10">
      <c r="A45" s="98"/>
      <c r="B45" s="92"/>
      <c r="C45" s="103"/>
      <c r="D45" s="105"/>
      <c r="E45" s="105"/>
      <c r="F45" s="106"/>
      <c r="G45" s="97"/>
      <c r="H45" s="97"/>
      <c r="I45" s="119"/>
      <c r="J45" s="120" t="str">
        <f t="shared" si="0"/>
        <v/>
      </c>
    </row>
    <row r="46" spans="1:10">
      <c r="A46" s="98"/>
      <c r="B46" s="92"/>
      <c r="C46" s="103"/>
      <c r="D46" s="105"/>
      <c r="E46" s="105"/>
      <c r="F46" s="106"/>
      <c r="G46" s="97"/>
      <c r="H46" s="97"/>
      <c r="I46" s="119"/>
      <c r="J46" s="120" t="str">
        <f t="shared" si="0"/>
        <v/>
      </c>
    </row>
    <row r="47" spans="1:10">
      <c r="A47" s="98"/>
      <c r="B47" s="92"/>
      <c r="C47" s="103"/>
      <c r="D47" s="105"/>
      <c r="E47" s="105"/>
      <c r="F47" s="106"/>
      <c r="G47" s="97"/>
      <c r="H47" s="97"/>
      <c r="I47" s="119"/>
      <c r="J47" s="120" t="str">
        <f t="shared" si="0"/>
        <v/>
      </c>
    </row>
    <row r="48" spans="1:10">
      <c r="A48" s="98"/>
      <c r="B48" s="92"/>
      <c r="C48" s="103"/>
      <c r="D48" s="108"/>
      <c r="E48" s="108"/>
      <c r="F48" s="109"/>
      <c r="G48" s="92"/>
      <c r="H48" s="92"/>
      <c r="I48" s="120"/>
      <c r="J48" s="120" t="str">
        <f t="shared" si="0"/>
        <v/>
      </c>
    </row>
    <row r="49" spans="1:10">
      <c r="A49" s="98"/>
      <c r="B49" s="92"/>
      <c r="C49" s="103"/>
      <c r="D49" s="95"/>
      <c r="E49" s="95"/>
      <c r="F49" s="96"/>
      <c r="G49" s="97"/>
      <c r="H49" s="92"/>
      <c r="I49" s="120"/>
      <c r="J49" s="120" t="str">
        <f t="shared" si="0"/>
        <v/>
      </c>
    </row>
    <row r="50" spans="1:10">
      <c r="A50" s="98"/>
      <c r="B50" s="92"/>
      <c r="C50" s="103"/>
      <c r="D50" s="108"/>
      <c r="E50" s="108"/>
      <c r="F50" s="109"/>
      <c r="G50" s="97"/>
      <c r="H50" s="97"/>
      <c r="I50" s="119"/>
      <c r="J50" s="120" t="str">
        <f t="shared" si="0"/>
        <v/>
      </c>
    </row>
    <row r="51" spans="1:10">
      <c r="A51" s="115" t="s">
        <v>102</v>
      </c>
      <c r="B51" s="116"/>
      <c r="C51" s="116"/>
      <c r="D51" s="116"/>
      <c r="E51" s="116"/>
      <c r="F51" s="116"/>
      <c r="G51" s="116"/>
      <c r="H51" s="116"/>
      <c r="I51" s="123"/>
      <c r="J51" s="124">
        <f>SUM(J7:J50)</f>
        <v>0</v>
      </c>
    </row>
  </sheetData>
  <mergeCells count="15">
    <mergeCell ref="A1:J1"/>
    <mergeCell ref="C2:F2"/>
    <mergeCell ref="C4:F4"/>
    <mergeCell ref="D7:F7"/>
    <mergeCell ref="D8:F8"/>
    <mergeCell ref="D12:F12"/>
    <mergeCell ref="D13:F13"/>
    <mergeCell ref="D16:F16"/>
    <mergeCell ref="D17:F17"/>
    <mergeCell ref="D18:F18"/>
    <mergeCell ref="D21:F21"/>
    <mergeCell ref="D22:F22"/>
    <mergeCell ref="D23:F23"/>
    <mergeCell ref="D24:F24"/>
    <mergeCell ref="A51:I51"/>
  </mergeCells>
  <pageMargins left="0.236220472440945" right="0.236220472440945" top="0.748031496062992" bottom="0.748031496062992" header="0.31496062992126" footer="0.31496062992126"/>
  <pageSetup paperSize="9" scale="96" firstPageNumber="119" orientation="portrait" useFirstPageNumber="1"/>
  <headerFooter>
    <oddFooter>&amp;C&amp;P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W39"/>
  <sheetViews>
    <sheetView view="pageBreakPreview" zoomScale="130" zoomScaleNormal="100" topLeftCell="A28" workbookViewId="0">
      <selection activeCell="H39" sqref="H39"/>
    </sheetView>
  </sheetViews>
  <sheetFormatPr defaultColWidth="9.10909090909091" defaultRowHeight="13"/>
  <cols>
    <col min="1" max="1" width="7.66363636363636" style="29" customWidth="1"/>
    <col min="2" max="2" width="8.10909090909091" style="29" customWidth="1"/>
    <col min="3" max="5" width="3.33636363636364" style="29" customWidth="1"/>
    <col min="6" max="6" width="30.6636363636364" style="29" customWidth="1"/>
    <col min="7" max="7" width="8.66363636363636" style="30" customWidth="1"/>
    <col min="8" max="8" width="11.1090909090909" style="30" customWidth="1"/>
    <col min="9" max="9" width="14.5545454545455" style="31" customWidth="1"/>
    <col min="10" max="10" width="14.6636363636364" style="32" customWidth="1"/>
    <col min="11" max="16384" width="9.10909090909091" style="29"/>
  </cols>
  <sheetData>
    <row r="1" ht="28.2" customHeight="1" spans="1:10">
      <c r="A1" s="33" t="s">
        <v>310</v>
      </c>
      <c r="B1" s="34"/>
      <c r="C1" s="34"/>
      <c r="D1" s="34"/>
      <c r="E1" s="34"/>
      <c r="F1" s="34"/>
      <c r="G1" s="34"/>
      <c r="H1" s="34"/>
      <c r="I1" s="34"/>
      <c r="J1" s="63"/>
    </row>
    <row r="2" ht="18" customHeight="1" spans="1:10">
      <c r="A2" s="35" t="s">
        <v>6</v>
      </c>
      <c r="B2" s="36" t="s">
        <v>7</v>
      </c>
      <c r="C2" s="37" t="s">
        <v>8</v>
      </c>
      <c r="D2" s="38"/>
      <c r="E2" s="38"/>
      <c r="F2" s="39"/>
      <c r="G2" s="36" t="s">
        <v>9</v>
      </c>
      <c r="H2" s="36" t="s">
        <v>10</v>
      </c>
      <c r="I2" s="64" t="s">
        <v>11</v>
      </c>
      <c r="J2" s="64" t="s">
        <v>12</v>
      </c>
    </row>
    <row r="3" ht="18" customHeight="1" spans="1:10">
      <c r="A3" s="40"/>
      <c r="B3" s="41"/>
      <c r="C3" s="42"/>
      <c r="D3" s="43"/>
      <c r="F3" s="44"/>
      <c r="G3" s="45"/>
      <c r="H3" s="45"/>
      <c r="I3" s="65"/>
      <c r="J3" s="66" t="str">
        <f t="shared" ref="J3:J30" si="0">+IF(I3*H3=0,"",I3*H3)</f>
        <v/>
      </c>
    </row>
    <row r="4" ht="18" customHeight="1" spans="1:10">
      <c r="A4" s="46">
        <v>8.1</v>
      </c>
      <c r="B4" s="47">
        <v>8.2</v>
      </c>
      <c r="C4" s="48" t="s">
        <v>104</v>
      </c>
      <c r="D4" s="49"/>
      <c r="E4" s="49"/>
      <c r="F4" s="50"/>
      <c r="G4" s="45"/>
      <c r="H4" s="45"/>
      <c r="I4" s="65"/>
      <c r="J4" s="66" t="str">
        <f t="shared" si="0"/>
        <v/>
      </c>
    </row>
    <row r="5" ht="18" customHeight="1" spans="1:10">
      <c r="A5" s="46"/>
      <c r="B5" s="41"/>
      <c r="C5" s="51"/>
      <c r="F5" s="44"/>
      <c r="G5" s="45"/>
      <c r="H5" s="45"/>
      <c r="I5" s="65"/>
      <c r="J5" s="66"/>
    </row>
    <row r="6" ht="18" customHeight="1" spans="1:10">
      <c r="A6" s="46" t="s">
        <v>289</v>
      </c>
      <c r="B6" s="69" t="s">
        <v>290</v>
      </c>
      <c r="C6" s="52" t="s">
        <v>311</v>
      </c>
      <c r="D6" s="53"/>
      <c r="E6" s="53"/>
      <c r="F6" s="54"/>
      <c r="G6" s="45"/>
      <c r="H6" s="45"/>
      <c r="I6" s="65"/>
      <c r="J6" s="66"/>
    </row>
    <row r="7" ht="18" customHeight="1" spans="1:10">
      <c r="A7" s="46"/>
      <c r="B7" s="69"/>
      <c r="C7" s="51" t="s">
        <v>133</v>
      </c>
      <c r="D7" s="53" t="s">
        <v>312</v>
      </c>
      <c r="E7" s="53"/>
      <c r="F7" s="54"/>
      <c r="G7" s="45" t="s">
        <v>126</v>
      </c>
      <c r="H7" s="70" t="s">
        <v>184</v>
      </c>
      <c r="I7" s="79"/>
      <c r="J7" s="70" t="s">
        <v>184</v>
      </c>
    </row>
    <row r="8" ht="18" customHeight="1" spans="1:22">
      <c r="A8" s="46"/>
      <c r="B8" s="41"/>
      <c r="G8" s="45"/>
      <c r="H8" s="71"/>
      <c r="I8" s="79"/>
      <c r="J8" s="71"/>
      <c r="V8" s="81"/>
    </row>
    <row r="9" ht="18" customHeight="1" spans="1:23">
      <c r="A9" s="46" t="s">
        <v>294</v>
      </c>
      <c r="B9" s="41"/>
      <c r="C9" s="51" t="s">
        <v>313</v>
      </c>
      <c r="E9" s="44"/>
      <c r="F9" s="44"/>
      <c r="G9" s="45"/>
      <c r="H9" s="72"/>
      <c r="I9" s="80"/>
      <c r="J9" s="72"/>
      <c r="U9" s="82"/>
      <c r="V9" s="82"/>
      <c r="W9" s="82"/>
    </row>
    <row r="10" ht="18" customHeight="1" spans="1:23">
      <c r="A10" s="46"/>
      <c r="B10" s="41"/>
      <c r="C10" s="51" t="s">
        <v>133</v>
      </c>
      <c r="D10" s="73" t="s">
        <v>314</v>
      </c>
      <c r="E10" s="74"/>
      <c r="F10" s="56"/>
      <c r="G10" s="45"/>
      <c r="H10" s="72"/>
      <c r="I10" s="80"/>
      <c r="J10" s="72"/>
      <c r="U10" s="82"/>
      <c r="V10" s="82"/>
      <c r="W10" s="82"/>
    </row>
    <row r="11" ht="18" customHeight="1" spans="1:22">
      <c r="A11" s="46"/>
      <c r="B11" s="41"/>
      <c r="C11" s="51"/>
      <c r="D11" s="73" t="s">
        <v>76</v>
      </c>
      <c r="E11" s="74" t="s">
        <v>137</v>
      </c>
      <c r="F11" s="44"/>
      <c r="G11" s="45" t="s">
        <v>315</v>
      </c>
      <c r="H11" s="70" t="s">
        <v>184</v>
      </c>
      <c r="I11" s="65"/>
      <c r="J11" s="70" t="s">
        <v>184</v>
      </c>
      <c r="V11"/>
    </row>
    <row r="12" ht="18" customHeight="1" spans="1:10">
      <c r="A12" s="46"/>
      <c r="B12" s="41"/>
      <c r="C12" s="51"/>
      <c r="D12" s="73" t="s">
        <v>79</v>
      </c>
      <c r="E12" s="74" t="s">
        <v>140</v>
      </c>
      <c r="F12" s="44"/>
      <c r="G12" s="45" t="s">
        <v>315</v>
      </c>
      <c r="H12" s="70" t="s">
        <v>184</v>
      </c>
      <c r="I12" s="65"/>
      <c r="J12" s="70" t="s">
        <v>184</v>
      </c>
    </row>
    <row r="13" ht="27" customHeight="1" spans="1:10">
      <c r="A13" s="46"/>
      <c r="B13" s="75"/>
      <c r="C13" s="51"/>
      <c r="D13" s="73" t="s">
        <v>81</v>
      </c>
      <c r="E13" s="74" t="s">
        <v>142</v>
      </c>
      <c r="F13" s="44"/>
      <c r="G13" s="45" t="s">
        <v>315</v>
      </c>
      <c r="H13" s="70" t="s">
        <v>184</v>
      </c>
      <c r="I13" s="65"/>
      <c r="J13" s="70" t="s">
        <v>184</v>
      </c>
    </row>
    <row r="14" ht="19.5" customHeight="1" spans="1:10">
      <c r="A14" s="46"/>
      <c r="B14" s="75"/>
      <c r="C14" s="51"/>
      <c r="D14" s="73" t="s">
        <v>90</v>
      </c>
      <c r="E14" s="74" t="s">
        <v>316</v>
      </c>
      <c r="F14" s="44"/>
      <c r="G14" s="45" t="s">
        <v>315</v>
      </c>
      <c r="H14" s="70" t="s">
        <v>184</v>
      </c>
      <c r="I14" s="65"/>
      <c r="J14" s="70" t="s">
        <v>184</v>
      </c>
    </row>
    <row r="15" ht="19.5" customHeight="1" spans="1:10">
      <c r="A15" s="46"/>
      <c r="B15" s="75"/>
      <c r="C15" s="51"/>
      <c r="D15" s="73" t="s">
        <v>269</v>
      </c>
      <c r="E15" s="74" t="s">
        <v>317</v>
      </c>
      <c r="F15" s="44"/>
      <c r="G15" s="45" t="s">
        <v>315</v>
      </c>
      <c r="H15" s="70" t="s">
        <v>184</v>
      </c>
      <c r="I15" s="65"/>
      <c r="J15" s="70" t="s">
        <v>184</v>
      </c>
    </row>
    <row r="16" ht="19.5" customHeight="1" spans="1:10">
      <c r="A16" s="46"/>
      <c r="B16" s="75"/>
      <c r="C16" s="51"/>
      <c r="D16" s="73" t="s">
        <v>271</v>
      </c>
      <c r="E16" s="74" t="s">
        <v>318</v>
      </c>
      <c r="F16" s="44"/>
      <c r="G16" s="45" t="s">
        <v>315</v>
      </c>
      <c r="H16" s="70" t="s">
        <v>184</v>
      </c>
      <c r="I16" s="65"/>
      <c r="J16" s="70" t="s">
        <v>184</v>
      </c>
    </row>
    <row r="17" ht="18" customHeight="1" spans="1:10">
      <c r="A17" s="46"/>
      <c r="B17" s="41"/>
      <c r="C17" s="51"/>
      <c r="D17" s="73" t="s">
        <v>283</v>
      </c>
      <c r="E17" s="74" t="s">
        <v>319</v>
      </c>
      <c r="F17" s="56"/>
      <c r="G17" s="45" t="s">
        <v>315</v>
      </c>
      <c r="H17" s="70" t="s">
        <v>184</v>
      </c>
      <c r="I17" s="65"/>
      <c r="J17" s="70" t="s">
        <v>184</v>
      </c>
    </row>
    <row r="18" ht="18" customHeight="1" spans="1:10">
      <c r="A18" s="46"/>
      <c r="B18" s="41"/>
      <c r="C18" s="51"/>
      <c r="D18" s="73"/>
      <c r="E18" s="30"/>
      <c r="F18" s="76"/>
      <c r="G18" s="45"/>
      <c r="H18" s="77"/>
      <c r="I18" s="65"/>
      <c r="J18" s="77"/>
    </row>
    <row r="19" ht="17.25" customHeight="1" spans="1:10">
      <c r="A19" s="46" t="s">
        <v>299</v>
      </c>
      <c r="B19" s="75" t="s">
        <v>244</v>
      </c>
      <c r="C19" s="51" t="s">
        <v>320</v>
      </c>
      <c r="E19" s="44"/>
      <c r="F19" s="54"/>
      <c r="G19" s="45"/>
      <c r="H19" s="77"/>
      <c r="J19" s="77"/>
    </row>
    <row r="20" ht="18" customHeight="1" spans="1:10">
      <c r="A20" s="46"/>
      <c r="B20" s="41"/>
      <c r="C20" s="51" t="s">
        <v>133</v>
      </c>
      <c r="D20" s="53" t="s">
        <v>321</v>
      </c>
      <c r="E20" s="53"/>
      <c r="F20" s="54"/>
      <c r="G20" s="45" t="s">
        <v>315</v>
      </c>
      <c r="H20" s="70" t="s">
        <v>184</v>
      </c>
      <c r="I20" s="65"/>
      <c r="J20" s="70" t="s">
        <v>184</v>
      </c>
    </row>
    <row r="21" ht="18" customHeight="1" spans="1:10">
      <c r="A21" s="46"/>
      <c r="B21" s="41"/>
      <c r="C21" s="51"/>
      <c r="D21" s="53"/>
      <c r="E21" s="53"/>
      <c r="F21" s="54"/>
      <c r="G21" s="45"/>
      <c r="H21" s="45"/>
      <c r="I21" s="65"/>
      <c r="J21" s="45"/>
    </row>
    <row r="22" ht="18" customHeight="1" spans="1:10">
      <c r="A22" s="46" t="s">
        <v>303</v>
      </c>
      <c r="B22" s="78" t="s">
        <v>322</v>
      </c>
      <c r="C22" s="57" t="s">
        <v>323</v>
      </c>
      <c r="D22" s="58"/>
      <c r="E22" s="58"/>
      <c r="F22" s="59"/>
      <c r="G22" s="45" t="s">
        <v>40</v>
      </c>
      <c r="H22" s="70" t="s">
        <v>184</v>
      </c>
      <c r="I22" s="65"/>
      <c r="J22" s="70" t="s">
        <v>184</v>
      </c>
    </row>
    <row r="23" ht="18" customHeight="1" spans="1:10">
      <c r="A23" s="46"/>
      <c r="B23" s="78"/>
      <c r="C23" s="57"/>
      <c r="D23" s="58"/>
      <c r="E23" s="58"/>
      <c r="F23" s="59"/>
      <c r="G23" s="45"/>
      <c r="H23" s="45"/>
      <c r="I23" s="65"/>
      <c r="J23" s="66"/>
    </row>
    <row r="24" ht="18" customHeight="1" spans="1:10">
      <c r="A24" s="46"/>
      <c r="B24" s="41"/>
      <c r="C24" s="51"/>
      <c r="D24" s="53"/>
      <c r="E24" s="53"/>
      <c r="F24" s="54"/>
      <c r="G24" s="45"/>
      <c r="H24" s="45"/>
      <c r="I24" s="65"/>
      <c r="J24" s="66"/>
    </row>
    <row r="25" ht="18" customHeight="1" spans="1:10">
      <c r="A25" s="46"/>
      <c r="B25" s="41"/>
      <c r="C25" s="51"/>
      <c r="D25" s="55"/>
      <c r="E25" s="55"/>
      <c r="F25" s="56"/>
      <c r="G25" s="41"/>
      <c r="H25" s="45"/>
      <c r="I25" s="66"/>
      <c r="J25" s="66" t="str">
        <f t="shared" si="0"/>
        <v/>
      </c>
    </row>
    <row r="26" ht="18" customHeight="1" spans="1:10">
      <c r="A26" s="46"/>
      <c r="B26" s="41"/>
      <c r="C26" s="51"/>
      <c r="D26" s="55"/>
      <c r="E26" s="55"/>
      <c r="F26" s="56"/>
      <c r="G26" s="41"/>
      <c r="H26" s="45"/>
      <c r="I26" s="66"/>
      <c r="J26" s="66"/>
    </row>
    <row r="27" ht="18" customHeight="1" spans="1:10">
      <c r="A27" s="46"/>
      <c r="B27" s="41"/>
      <c r="C27" s="51"/>
      <c r="D27" s="55"/>
      <c r="E27" s="55"/>
      <c r="F27" s="56"/>
      <c r="G27" s="41"/>
      <c r="H27" s="45"/>
      <c r="I27" s="66"/>
      <c r="J27" s="66"/>
    </row>
    <row r="28" ht="18" customHeight="1" spans="1:10">
      <c r="A28" s="46"/>
      <c r="B28" s="41"/>
      <c r="C28" s="51"/>
      <c r="D28" s="55"/>
      <c r="E28" s="55"/>
      <c r="F28" s="56"/>
      <c r="G28" s="41"/>
      <c r="H28" s="45"/>
      <c r="I28" s="66"/>
      <c r="J28" s="66"/>
    </row>
    <row r="29" ht="18" customHeight="1" spans="1:10">
      <c r="A29" s="46"/>
      <c r="B29" s="41"/>
      <c r="C29" s="51"/>
      <c r="F29" s="44"/>
      <c r="G29" s="45"/>
      <c r="H29" s="45"/>
      <c r="I29" s="66"/>
      <c r="J29" s="66" t="str">
        <f t="shared" si="0"/>
        <v/>
      </c>
    </row>
    <row r="30" ht="18" customHeight="1" spans="1:10">
      <c r="A30" s="46"/>
      <c r="B30" s="41"/>
      <c r="C30" s="51"/>
      <c r="D30" s="55"/>
      <c r="E30" s="55"/>
      <c r="F30" s="56"/>
      <c r="G30" s="45"/>
      <c r="H30" s="45"/>
      <c r="I30" s="65"/>
      <c r="J30" s="66" t="str">
        <f t="shared" si="0"/>
        <v/>
      </c>
    </row>
    <row r="31" ht="18" customHeight="1" spans="1:10">
      <c r="A31" s="61" t="s">
        <v>102</v>
      </c>
      <c r="B31" s="62"/>
      <c r="C31" s="62"/>
      <c r="D31" s="62"/>
      <c r="E31" s="62"/>
      <c r="F31" s="62"/>
      <c r="G31" s="62"/>
      <c r="H31" s="62"/>
      <c r="I31" s="67"/>
      <c r="J31" s="68">
        <f>SUM(J3:J30)</f>
        <v>0</v>
      </c>
    </row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</sheetData>
  <mergeCells count="11">
    <mergeCell ref="A1:J1"/>
    <mergeCell ref="C2:F2"/>
    <mergeCell ref="C4:F4"/>
    <mergeCell ref="C6:F6"/>
    <mergeCell ref="D7:F7"/>
    <mergeCell ref="D10:E10"/>
    <mergeCell ref="E18:F18"/>
    <mergeCell ref="D20:F20"/>
    <mergeCell ref="A31:I31"/>
    <mergeCell ref="B22:B23"/>
    <mergeCell ref="C22:F23"/>
  </mergeCells>
  <pageMargins left="0.236220472440945" right="0.236220472440945" top="0.748031496062992" bottom="0.748031496062992" header="0.31496062992126" footer="0.31496062992126"/>
  <pageSetup paperSize="9" scale="95" firstPageNumber="120" orientation="portrait" useFirstPageNumber="1"/>
  <headerFooter>
    <oddFooter>&amp;C&amp;P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M50"/>
  <sheetViews>
    <sheetView view="pageBreakPreview" zoomScale="140" zoomScaleNormal="100" workbookViewId="0">
      <selection activeCell="H12" sqref="H12"/>
    </sheetView>
  </sheetViews>
  <sheetFormatPr defaultColWidth="9.10909090909091" defaultRowHeight="13"/>
  <cols>
    <col min="1" max="1" width="7.66363636363636" style="29" customWidth="1"/>
    <col min="2" max="2" width="9.33636363636364" style="29" customWidth="1"/>
    <col min="3" max="5" width="3.33636363636364" style="29" customWidth="1"/>
    <col min="6" max="6" width="30.6636363636364" style="29" customWidth="1"/>
    <col min="7" max="7" width="8.66363636363636" style="30" customWidth="1"/>
    <col min="8" max="8" width="7.33636363636364" style="30" customWidth="1"/>
    <col min="9" max="9" width="12.3363636363636" style="31" customWidth="1"/>
    <col min="10" max="10" width="14.6636363636364" style="32" customWidth="1"/>
    <col min="11" max="12" width="9.10909090909091" style="29"/>
    <col min="13" max="13" width="16.4454545454545" style="29" customWidth="1"/>
    <col min="14" max="16384" width="9.10909090909091" style="29"/>
  </cols>
  <sheetData>
    <row r="1" ht="25.95" customHeight="1" spans="1:10">
      <c r="A1" s="33" t="s">
        <v>324</v>
      </c>
      <c r="B1" s="34"/>
      <c r="C1" s="34"/>
      <c r="D1" s="34"/>
      <c r="E1" s="34"/>
      <c r="F1" s="34"/>
      <c r="G1" s="34"/>
      <c r="H1" s="34"/>
      <c r="I1" s="34"/>
      <c r="J1" s="63"/>
    </row>
    <row r="2" ht="18" customHeight="1" spans="1:10">
      <c r="A2" s="35" t="s">
        <v>6</v>
      </c>
      <c r="B2" s="36" t="s">
        <v>7</v>
      </c>
      <c r="C2" s="37" t="s">
        <v>8</v>
      </c>
      <c r="D2" s="38"/>
      <c r="E2" s="38"/>
      <c r="F2" s="39"/>
      <c r="G2" s="36" t="s">
        <v>9</v>
      </c>
      <c r="H2" s="36" t="s">
        <v>10</v>
      </c>
      <c r="I2" s="64" t="s">
        <v>11</v>
      </c>
      <c r="J2" s="64" t="s">
        <v>12</v>
      </c>
    </row>
    <row r="3" spans="1:10">
      <c r="A3" s="40"/>
      <c r="B3" s="41"/>
      <c r="C3" s="42"/>
      <c r="D3" s="43"/>
      <c r="F3" s="44"/>
      <c r="G3" s="45"/>
      <c r="H3" s="45"/>
      <c r="I3" s="65"/>
      <c r="J3" s="66" t="str">
        <f t="shared" ref="J3:J41" si="0">+IF(I3*H3=0,"",I3*H3)</f>
        <v/>
      </c>
    </row>
    <row r="4" spans="1:10">
      <c r="A4" s="46">
        <v>8.1</v>
      </c>
      <c r="B4" s="47">
        <v>8.2</v>
      </c>
      <c r="C4" s="48" t="s">
        <v>104</v>
      </c>
      <c r="D4" s="49"/>
      <c r="E4" s="49"/>
      <c r="F4" s="50"/>
      <c r="G4" s="45"/>
      <c r="H4" s="45"/>
      <c r="I4" s="65"/>
      <c r="J4" s="66" t="str">
        <f t="shared" si="0"/>
        <v/>
      </c>
    </row>
    <row r="5" spans="1:10">
      <c r="A5" s="46"/>
      <c r="B5" s="41"/>
      <c r="C5" s="51"/>
      <c r="F5" s="44"/>
      <c r="G5" s="45"/>
      <c r="H5" s="45"/>
      <c r="I5" s="65"/>
      <c r="J5" s="66" t="str">
        <f t="shared" si="0"/>
        <v/>
      </c>
    </row>
    <row r="6" ht="27.75" customHeight="1" spans="1:10">
      <c r="A6" s="46" t="s">
        <v>289</v>
      </c>
      <c r="B6" s="41" t="s">
        <v>325</v>
      </c>
      <c r="C6" s="52" t="s">
        <v>326</v>
      </c>
      <c r="D6" s="53"/>
      <c r="E6" s="53"/>
      <c r="F6" s="54"/>
      <c r="G6" s="45"/>
      <c r="H6" s="45"/>
      <c r="I6" s="66"/>
      <c r="J6" s="66" t="str">
        <f t="shared" si="0"/>
        <v/>
      </c>
    </row>
    <row r="7" spans="1:13">
      <c r="A7" s="46"/>
      <c r="B7" s="41"/>
      <c r="C7" s="51" t="s">
        <v>133</v>
      </c>
      <c r="D7" s="53" t="s">
        <v>327</v>
      </c>
      <c r="E7" s="53"/>
      <c r="F7" s="54"/>
      <c r="G7" s="45" t="s">
        <v>260</v>
      </c>
      <c r="H7" s="45">
        <v>60</v>
      </c>
      <c r="I7" s="66"/>
      <c r="J7" s="66">
        <f t="shared" ref="J7:J10" si="1">H7*I7</f>
        <v>0</v>
      </c>
      <c r="M7" s="29">
        <f>60+80</f>
        <v>140</v>
      </c>
    </row>
    <row r="8" spans="1:10">
      <c r="A8" s="46"/>
      <c r="B8" s="41"/>
      <c r="C8" s="51" t="s">
        <v>144</v>
      </c>
      <c r="D8" s="53" t="s">
        <v>328</v>
      </c>
      <c r="E8" s="53"/>
      <c r="F8" s="54"/>
      <c r="G8" s="45" t="s">
        <v>260</v>
      </c>
      <c r="H8" s="45">
        <v>40</v>
      </c>
      <c r="I8" s="66"/>
      <c r="J8" s="66">
        <f t="shared" si="1"/>
        <v>0</v>
      </c>
    </row>
    <row r="9" spans="1:10">
      <c r="A9" s="46"/>
      <c r="B9" s="41"/>
      <c r="C9" s="51"/>
      <c r="D9" s="55"/>
      <c r="E9" s="55"/>
      <c r="F9" s="56"/>
      <c r="G9" s="41"/>
      <c r="H9" s="41"/>
      <c r="I9" s="66"/>
      <c r="J9" s="66"/>
    </row>
    <row r="10" ht="24.75" customHeight="1" spans="1:10">
      <c r="A10" s="46" t="s">
        <v>294</v>
      </c>
      <c r="B10" s="41" t="s">
        <v>304</v>
      </c>
      <c r="C10" s="57" t="s">
        <v>329</v>
      </c>
      <c r="D10" s="58"/>
      <c r="E10" s="58"/>
      <c r="F10" s="59"/>
      <c r="G10" s="45" t="s">
        <v>260</v>
      </c>
      <c r="H10" s="45">
        <v>140</v>
      </c>
      <c r="I10" s="66"/>
      <c r="J10" s="66">
        <f t="shared" si="1"/>
        <v>0</v>
      </c>
    </row>
    <row r="11" ht="24.75" customHeight="1" spans="1:10">
      <c r="A11" s="46"/>
      <c r="B11" s="41"/>
      <c r="C11" s="57"/>
      <c r="D11" s="58"/>
      <c r="E11" s="58"/>
      <c r="F11" s="59"/>
      <c r="G11" s="45"/>
      <c r="H11" s="45"/>
      <c r="I11" s="66"/>
      <c r="J11" s="66"/>
    </row>
    <row r="12" ht="24.75" customHeight="1" spans="1:10">
      <c r="A12" s="46"/>
      <c r="B12" s="41"/>
      <c r="C12" s="57"/>
      <c r="D12" s="58"/>
      <c r="E12" s="58"/>
      <c r="F12" s="59"/>
      <c r="G12" s="45"/>
      <c r="H12" s="45"/>
      <c r="I12" s="66"/>
      <c r="J12" s="66"/>
    </row>
    <row r="13" ht="24.75" customHeight="1" spans="1:10">
      <c r="A13" s="46"/>
      <c r="B13" s="41"/>
      <c r="C13" s="57"/>
      <c r="D13" s="58"/>
      <c r="E13" s="58"/>
      <c r="F13" s="59"/>
      <c r="G13" s="45"/>
      <c r="H13" s="45"/>
      <c r="I13" s="66"/>
      <c r="J13" s="66"/>
    </row>
    <row r="14" ht="24.75" customHeight="1" spans="1:10">
      <c r="A14" s="46"/>
      <c r="B14" s="41"/>
      <c r="C14" s="57"/>
      <c r="D14" s="58"/>
      <c r="E14" s="58"/>
      <c r="F14" s="59"/>
      <c r="G14" s="45"/>
      <c r="H14" s="45"/>
      <c r="I14" s="66"/>
      <c r="J14" s="66"/>
    </row>
    <row r="15" ht="24.75" customHeight="1" spans="1:10">
      <c r="A15" s="46"/>
      <c r="B15" s="41"/>
      <c r="C15" s="57"/>
      <c r="D15" s="58"/>
      <c r="E15" s="58"/>
      <c r="F15" s="59"/>
      <c r="G15" s="45"/>
      <c r="H15" s="45"/>
      <c r="I15" s="66"/>
      <c r="J15" s="66"/>
    </row>
    <row r="16" spans="1:10">
      <c r="A16" s="46"/>
      <c r="B16" s="41"/>
      <c r="C16" s="51"/>
      <c r="D16" s="55"/>
      <c r="E16" s="55"/>
      <c r="F16" s="56"/>
      <c r="G16" s="45"/>
      <c r="H16" s="45"/>
      <c r="I16" s="66"/>
      <c r="J16" s="66" t="str">
        <f t="shared" si="0"/>
        <v/>
      </c>
    </row>
    <row r="17" spans="1:10">
      <c r="A17" s="46"/>
      <c r="B17" s="41"/>
      <c r="C17" s="51"/>
      <c r="F17" s="44"/>
      <c r="G17" s="45"/>
      <c r="H17" s="45"/>
      <c r="I17" s="65"/>
      <c r="J17" s="66" t="str">
        <f t="shared" si="0"/>
        <v/>
      </c>
    </row>
    <row r="18" spans="1:10">
      <c r="A18" s="46"/>
      <c r="B18" s="47"/>
      <c r="C18" s="60"/>
      <c r="D18" s="55"/>
      <c r="E18" s="55"/>
      <c r="F18" s="56"/>
      <c r="G18" s="45"/>
      <c r="H18" s="45"/>
      <c r="I18" s="66"/>
      <c r="J18" s="66" t="str">
        <f t="shared" si="0"/>
        <v/>
      </c>
    </row>
    <row r="19" spans="1:10">
      <c r="A19" s="46"/>
      <c r="B19" s="41"/>
      <c r="C19" s="60"/>
      <c r="D19" s="55"/>
      <c r="E19" s="55"/>
      <c r="F19" s="56"/>
      <c r="G19" s="45"/>
      <c r="H19" s="45"/>
      <c r="I19" s="66"/>
      <c r="J19" s="66" t="str">
        <f t="shared" si="0"/>
        <v/>
      </c>
    </row>
    <row r="20" spans="1:10">
      <c r="A20" s="46"/>
      <c r="B20" s="41"/>
      <c r="C20" s="51"/>
      <c r="D20" s="55"/>
      <c r="E20" s="55"/>
      <c r="F20" s="56"/>
      <c r="G20" s="45"/>
      <c r="H20" s="45"/>
      <c r="I20" s="66"/>
      <c r="J20" s="66" t="str">
        <f t="shared" si="0"/>
        <v/>
      </c>
    </row>
    <row r="21" spans="1:10">
      <c r="A21" s="46"/>
      <c r="B21" s="41"/>
      <c r="C21" s="51"/>
      <c r="D21" s="53"/>
      <c r="E21" s="53"/>
      <c r="F21" s="54"/>
      <c r="G21" s="45"/>
      <c r="H21" s="45"/>
      <c r="I21" s="65"/>
      <c r="J21" s="66" t="str">
        <f t="shared" si="0"/>
        <v/>
      </c>
    </row>
    <row r="22" spans="1:10">
      <c r="A22" s="46"/>
      <c r="B22" s="41"/>
      <c r="C22" s="51"/>
      <c r="D22" s="53"/>
      <c r="E22" s="53"/>
      <c r="F22" s="54"/>
      <c r="G22" s="45"/>
      <c r="H22" s="45"/>
      <c r="I22" s="65"/>
      <c r="J22" s="66" t="str">
        <f t="shared" si="0"/>
        <v/>
      </c>
    </row>
    <row r="23" spans="1:10">
      <c r="A23" s="46"/>
      <c r="B23" s="41"/>
      <c r="C23" s="51"/>
      <c r="D23" s="53"/>
      <c r="E23" s="53"/>
      <c r="F23" s="54"/>
      <c r="G23" s="45"/>
      <c r="H23" s="45"/>
      <c r="I23" s="65"/>
      <c r="J23" s="66" t="str">
        <f t="shared" si="0"/>
        <v/>
      </c>
    </row>
    <row r="24" spans="1:10">
      <c r="A24" s="46"/>
      <c r="B24" s="41"/>
      <c r="C24" s="51"/>
      <c r="D24" s="53"/>
      <c r="E24" s="53"/>
      <c r="F24" s="54"/>
      <c r="G24" s="45"/>
      <c r="H24" s="45"/>
      <c r="I24" s="65"/>
      <c r="J24" s="66" t="str">
        <f t="shared" si="0"/>
        <v/>
      </c>
    </row>
    <row r="25" spans="1:10">
      <c r="A25" s="46"/>
      <c r="B25" s="41"/>
      <c r="C25" s="51"/>
      <c r="D25" s="53"/>
      <c r="E25" s="53"/>
      <c r="F25" s="54"/>
      <c r="G25" s="45"/>
      <c r="H25" s="45"/>
      <c r="I25" s="65"/>
      <c r="J25" s="66" t="str">
        <f t="shared" si="0"/>
        <v/>
      </c>
    </row>
    <row r="26" spans="1:10">
      <c r="A26" s="46"/>
      <c r="B26" s="41"/>
      <c r="C26" s="51"/>
      <c r="D26" s="53"/>
      <c r="E26" s="53"/>
      <c r="F26" s="54"/>
      <c r="G26" s="45"/>
      <c r="H26" s="45"/>
      <c r="I26" s="65"/>
      <c r="J26" s="66" t="str">
        <f t="shared" si="0"/>
        <v/>
      </c>
    </row>
    <row r="27" spans="1:10">
      <c r="A27" s="46"/>
      <c r="B27" s="41"/>
      <c r="C27" s="51"/>
      <c r="D27" s="53"/>
      <c r="E27" s="53"/>
      <c r="F27" s="54"/>
      <c r="G27" s="45"/>
      <c r="H27" s="45"/>
      <c r="I27" s="65"/>
      <c r="J27" s="66" t="str">
        <f t="shared" si="0"/>
        <v/>
      </c>
    </row>
    <row r="28" spans="1:10">
      <c r="A28" s="46"/>
      <c r="B28" s="41"/>
      <c r="C28" s="51"/>
      <c r="D28" s="53"/>
      <c r="E28" s="53"/>
      <c r="F28" s="54"/>
      <c r="G28" s="45"/>
      <c r="H28" s="45"/>
      <c r="I28" s="65"/>
      <c r="J28" s="66" t="str">
        <f t="shared" si="0"/>
        <v/>
      </c>
    </row>
    <row r="29" spans="1:10">
      <c r="A29" s="46"/>
      <c r="B29" s="41"/>
      <c r="C29" s="51"/>
      <c r="D29" s="53"/>
      <c r="E29" s="53"/>
      <c r="F29" s="54"/>
      <c r="G29" s="45"/>
      <c r="H29" s="45"/>
      <c r="I29" s="65"/>
      <c r="J29" s="66" t="str">
        <f t="shared" si="0"/>
        <v/>
      </c>
    </row>
    <row r="30" spans="1:10">
      <c r="A30" s="46"/>
      <c r="B30" s="41"/>
      <c r="C30" s="51"/>
      <c r="D30" s="53"/>
      <c r="E30" s="53"/>
      <c r="F30" s="54"/>
      <c r="G30" s="45"/>
      <c r="H30" s="45"/>
      <c r="I30" s="65"/>
      <c r="J30" s="66" t="str">
        <f t="shared" si="0"/>
        <v/>
      </c>
    </row>
    <row r="31" spans="1:10">
      <c r="A31" s="46"/>
      <c r="B31" s="41"/>
      <c r="C31" s="51"/>
      <c r="D31" s="53"/>
      <c r="E31" s="53"/>
      <c r="F31" s="54"/>
      <c r="G31" s="45"/>
      <c r="H31" s="45"/>
      <c r="I31" s="65"/>
      <c r="J31" s="66" t="str">
        <f t="shared" si="0"/>
        <v/>
      </c>
    </row>
    <row r="32" spans="1:10">
      <c r="A32" s="46"/>
      <c r="B32" s="41"/>
      <c r="C32" s="51"/>
      <c r="D32" s="53"/>
      <c r="E32" s="53"/>
      <c r="F32" s="54"/>
      <c r="G32" s="45"/>
      <c r="H32" s="45"/>
      <c r="I32" s="65"/>
      <c r="J32" s="66" t="str">
        <f t="shared" si="0"/>
        <v/>
      </c>
    </row>
    <row r="33" spans="1:10">
      <c r="A33" s="46"/>
      <c r="B33" s="41"/>
      <c r="C33" s="51"/>
      <c r="D33" s="53"/>
      <c r="E33" s="53"/>
      <c r="F33" s="54"/>
      <c r="G33" s="45"/>
      <c r="H33" s="45"/>
      <c r="I33" s="65"/>
      <c r="J33" s="66" t="str">
        <f t="shared" si="0"/>
        <v/>
      </c>
    </row>
    <row r="34" spans="1:10">
      <c r="A34" s="46"/>
      <c r="B34" s="41"/>
      <c r="C34" s="51"/>
      <c r="D34" s="53"/>
      <c r="E34" s="53"/>
      <c r="F34" s="54"/>
      <c r="G34" s="45"/>
      <c r="H34" s="45"/>
      <c r="I34" s="65"/>
      <c r="J34" s="66" t="str">
        <f t="shared" si="0"/>
        <v/>
      </c>
    </row>
    <row r="35" spans="1:10">
      <c r="A35" s="46"/>
      <c r="B35" s="41"/>
      <c r="C35" s="51"/>
      <c r="D35" s="53"/>
      <c r="E35" s="53"/>
      <c r="F35" s="54"/>
      <c r="G35" s="45"/>
      <c r="H35" s="45"/>
      <c r="I35" s="65"/>
      <c r="J35" s="66" t="str">
        <f t="shared" si="0"/>
        <v/>
      </c>
    </row>
    <row r="36" spans="1:10">
      <c r="A36" s="46"/>
      <c r="B36" s="41"/>
      <c r="C36" s="51"/>
      <c r="D36" s="53"/>
      <c r="E36" s="53"/>
      <c r="F36" s="54"/>
      <c r="G36" s="45"/>
      <c r="H36" s="45"/>
      <c r="I36" s="65"/>
      <c r="J36" s="66" t="str">
        <f t="shared" si="0"/>
        <v/>
      </c>
    </row>
    <row r="37" spans="1:10">
      <c r="A37" s="46"/>
      <c r="B37" s="41"/>
      <c r="C37" s="51"/>
      <c r="D37" s="53"/>
      <c r="E37" s="53"/>
      <c r="F37" s="54"/>
      <c r="G37" s="45"/>
      <c r="H37" s="45"/>
      <c r="I37" s="65"/>
      <c r="J37" s="66" t="str">
        <f t="shared" si="0"/>
        <v/>
      </c>
    </row>
    <row r="38" spans="1:10">
      <c r="A38" s="46"/>
      <c r="B38" s="41"/>
      <c r="C38" s="51"/>
      <c r="D38" s="53"/>
      <c r="E38" s="53"/>
      <c r="F38" s="54"/>
      <c r="G38" s="45"/>
      <c r="H38" s="45"/>
      <c r="I38" s="65"/>
      <c r="J38" s="66" t="str">
        <f t="shared" si="0"/>
        <v/>
      </c>
    </row>
    <row r="39" spans="1:10">
      <c r="A39" s="46"/>
      <c r="B39" s="41"/>
      <c r="C39" s="51"/>
      <c r="D39" s="55"/>
      <c r="E39" s="55"/>
      <c r="F39" s="56"/>
      <c r="G39" s="41"/>
      <c r="H39" s="41"/>
      <c r="I39" s="66"/>
      <c r="J39" s="66" t="str">
        <f t="shared" si="0"/>
        <v/>
      </c>
    </row>
    <row r="40" spans="1:10">
      <c r="A40" s="46"/>
      <c r="B40" s="41"/>
      <c r="C40" s="51"/>
      <c r="F40" s="44"/>
      <c r="G40" s="45"/>
      <c r="H40" s="41"/>
      <c r="I40" s="66"/>
      <c r="J40" s="66" t="str">
        <f t="shared" si="0"/>
        <v/>
      </c>
    </row>
    <row r="41" spans="1:10">
      <c r="A41" s="46"/>
      <c r="B41" s="41"/>
      <c r="C41" s="51"/>
      <c r="D41" s="55"/>
      <c r="E41" s="55"/>
      <c r="F41" s="56"/>
      <c r="G41" s="45"/>
      <c r="H41" s="45"/>
      <c r="I41" s="65"/>
      <c r="J41" s="66" t="str">
        <f t="shared" si="0"/>
        <v/>
      </c>
    </row>
    <row r="42" ht="18" customHeight="1" spans="1:10">
      <c r="A42" s="61" t="s">
        <v>102</v>
      </c>
      <c r="B42" s="62"/>
      <c r="C42" s="62"/>
      <c r="D42" s="62"/>
      <c r="E42" s="62"/>
      <c r="F42" s="62"/>
      <c r="G42" s="62"/>
      <c r="H42" s="62"/>
      <c r="I42" s="67"/>
      <c r="J42" s="68">
        <f>SUM(J6:J10)</f>
        <v>0</v>
      </c>
    </row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</sheetData>
  <mergeCells count="8">
    <mergeCell ref="A1:J1"/>
    <mergeCell ref="C2:F2"/>
    <mergeCell ref="C4:F4"/>
    <mergeCell ref="C6:F6"/>
    <mergeCell ref="D7:F7"/>
    <mergeCell ref="D8:F8"/>
    <mergeCell ref="C10:F10"/>
    <mergeCell ref="A42:I42"/>
  </mergeCells>
  <pageMargins left="0.236220472440945" right="0.236220472440945" top="0.748031496062992" bottom="0.748031496062992" header="0.31496062992126" footer="0.31496062992126"/>
  <pageSetup paperSize="9" scale="99" firstPageNumber="98" orientation="portrait" useFirstPageNumber="1"/>
  <headerFooter>
    <oddHeader>&amp;C&amp;"Arial,Bold"&amp;9&amp;P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0"/>
  <sheetViews>
    <sheetView tabSelected="1" zoomScaleSheetLayoutView="130" topLeftCell="A31" workbookViewId="0">
      <selection activeCell="A46" sqref="A46"/>
    </sheetView>
  </sheetViews>
  <sheetFormatPr defaultColWidth="9" defaultRowHeight="12.5"/>
  <cols>
    <col min="6" max="6" width="24" customWidth="1"/>
    <col min="8" max="8" width="9.66363636363636" customWidth="1"/>
    <col min="9" max="12" width="15.3363636363636" customWidth="1"/>
  </cols>
  <sheetData>
    <row r="1" spans="1:8">
      <c r="A1" s="1" t="s">
        <v>330</v>
      </c>
      <c r="B1" s="2"/>
      <c r="C1" s="2"/>
      <c r="D1" s="2"/>
      <c r="E1" s="2"/>
      <c r="F1" s="2"/>
      <c r="G1" s="2"/>
      <c r="H1" s="3"/>
    </row>
    <row r="2" spans="1:8">
      <c r="A2" s="4"/>
      <c r="B2" s="5"/>
      <c r="C2" s="5"/>
      <c r="D2" s="5"/>
      <c r="E2" s="5"/>
      <c r="F2" s="5"/>
      <c r="G2" s="5"/>
      <c r="H2" s="6"/>
    </row>
    <row r="3" ht="13.25" spans="1:8">
      <c r="A3" s="7"/>
      <c r="B3" s="8"/>
      <c r="C3" s="8"/>
      <c r="D3" s="8"/>
      <c r="E3" s="8"/>
      <c r="F3" s="8"/>
      <c r="G3" s="8"/>
      <c r="H3" s="9"/>
    </row>
    <row r="4" ht="14" spans="1:8">
      <c r="A4" s="1"/>
      <c r="B4" s="2"/>
      <c r="C4" s="2"/>
      <c r="D4" s="2"/>
      <c r="E4" s="2"/>
      <c r="F4" s="2"/>
      <c r="G4" s="2"/>
      <c r="H4" s="3"/>
    </row>
    <row r="5" spans="1:8">
      <c r="A5" s="10" t="s">
        <v>331</v>
      </c>
      <c r="B5" s="11"/>
      <c r="C5" t="s">
        <v>332</v>
      </c>
      <c r="G5" s="12"/>
      <c r="H5" s="13"/>
    </row>
    <row r="6" spans="1:8">
      <c r="A6" s="14"/>
      <c r="G6" s="15"/>
      <c r="H6" s="16"/>
    </row>
    <row r="7" spans="1:8">
      <c r="A7" s="14"/>
      <c r="G7" s="15"/>
      <c r="H7" s="16"/>
    </row>
    <row r="8" spans="1:8">
      <c r="A8" s="10" t="s">
        <v>333</v>
      </c>
      <c r="B8" s="11"/>
      <c r="C8" t="s">
        <v>334</v>
      </c>
      <c r="G8" s="12">
        <f>'1200C'!G37</f>
        <v>0</v>
      </c>
      <c r="H8" s="13"/>
    </row>
    <row r="9" spans="1:8">
      <c r="A9" s="14"/>
      <c r="G9" s="15"/>
      <c r="H9" s="16"/>
    </row>
    <row r="10" spans="1:8">
      <c r="A10" s="14"/>
      <c r="G10" s="15"/>
      <c r="H10" s="16"/>
    </row>
    <row r="11" spans="1:8">
      <c r="A11" s="10" t="s">
        <v>335</v>
      </c>
      <c r="B11" s="11"/>
      <c r="C11" t="s">
        <v>336</v>
      </c>
      <c r="G11" s="12">
        <f>'1200DB'!J50</f>
        <v>0</v>
      </c>
      <c r="H11" s="13"/>
    </row>
    <row r="12" spans="1:8">
      <c r="A12" s="14"/>
      <c r="G12" s="15"/>
      <c r="H12" s="16"/>
    </row>
    <row r="13" spans="1:8">
      <c r="A13" s="14"/>
      <c r="G13" s="15"/>
      <c r="H13" s="16"/>
    </row>
    <row r="14" spans="1:8">
      <c r="A14" s="10" t="s">
        <v>337</v>
      </c>
      <c r="B14" s="11"/>
      <c r="C14" t="s">
        <v>338</v>
      </c>
      <c r="G14" s="12"/>
      <c r="H14" s="13"/>
    </row>
    <row r="15" spans="1:8">
      <c r="A15" s="10"/>
      <c r="B15" s="11"/>
      <c r="G15" s="17"/>
      <c r="H15" s="18"/>
    </row>
    <row r="16" spans="1:8">
      <c r="A16" s="10"/>
      <c r="B16" s="11"/>
      <c r="G16" s="17"/>
      <c r="H16" s="18"/>
    </row>
    <row r="17" spans="1:8">
      <c r="A17" s="10" t="s">
        <v>339</v>
      </c>
      <c r="B17" s="11"/>
      <c r="C17" t="s">
        <v>340</v>
      </c>
      <c r="G17" s="12">
        <f>'1200LB '!J51</f>
        <v>0</v>
      </c>
      <c r="H17" s="13"/>
    </row>
    <row r="18" spans="1:8">
      <c r="A18" s="10"/>
      <c r="B18" s="11"/>
      <c r="G18" s="17"/>
      <c r="H18" s="18"/>
    </row>
    <row r="19" spans="1:8">
      <c r="A19" s="14"/>
      <c r="G19" s="15"/>
      <c r="H19" s="16"/>
    </row>
    <row r="20" spans="1:8">
      <c r="A20" s="10" t="s">
        <v>341</v>
      </c>
      <c r="B20" s="11"/>
      <c r="C20" t="s">
        <v>342</v>
      </c>
      <c r="G20" s="12">
        <f>'1200LD'!J31</f>
        <v>0</v>
      </c>
      <c r="H20" s="13"/>
    </row>
    <row r="21" spans="1:8">
      <c r="A21" s="10"/>
      <c r="B21" s="11"/>
      <c r="G21" s="19"/>
      <c r="H21" s="18"/>
    </row>
    <row r="22" spans="1:8">
      <c r="A22" s="10"/>
      <c r="B22" s="11"/>
      <c r="G22" s="17"/>
      <c r="H22" s="18"/>
    </row>
    <row r="23" spans="1:8">
      <c r="A23" s="10" t="s">
        <v>343</v>
      </c>
      <c r="B23" s="11"/>
      <c r="C23" t="s">
        <v>344</v>
      </c>
      <c r="G23" s="12">
        <f>'1200LF'!J42</f>
        <v>0</v>
      </c>
      <c r="H23" s="13"/>
    </row>
    <row r="24" spans="1:8">
      <c r="A24" s="10"/>
      <c r="B24" s="11"/>
      <c r="G24" s="19"/>
      <c r="H24" s="18"/>
    </row>
    <row r="25" ht="13.25" spans="1:8">
      <c r="A25" s="14"/>
      <c r="G25" s="15"/>
      <c r="H25" s="16"/>
    </row>
    <row r="26" spans="1:12">
      <c r="A26" s="1" t="s">
        <v>330</v>
      </c>
      <c r="B26" s="2"/>
      <c r="C26" s="2"/>
      <c r="D26" s="2"/>
      <c r="E26" s="2"/>
      <c r="F26" s="2"/>
      <c r="G26" s="2"/>
      <c r="H26" s="3"/>
      <c r="L26" s="22"/>
    </row>
    <row r="27" ht="13.25" spans="1:12">
      <c r="A27" s="7"/>
      <c r="B27" s="8"/>
      <c r="C27" s="8"/>
      <c r="D27" s="8"/>
      <c r="E27" s="8"/>
      <c r="F27" s="8"/>
      <c r="G27" s="8"/>
      <c r="H27" s="9"/>
      <c r="L27" s="15"/>
    </row>
    <row r="28" spans="1:8">
      <c r="A28" s="14"/>
      <c r="H28" s="20"/>
    </row>
    <row r="29" spans="1:11">
      <c r="A29" s="14" t="s">
        <v>345</v>
      </c>
      <c r="G29" s="12">
        <f>SUM(G5:H25)</f>
        <v>0</v>
      </c>
      <c r="H29" s="13"/>
      <c r="J29" s="15"/>
      <c r="K29" s="15"/>
    </row>
    <row r="30" spans="1:11">
      <c r="A30" s="14"/>
      <c r="H30" s="20"/>
      <c r="J30" s="15"/>
      <c r="K30" s="15"/>
    </row>
    <row r="31" spans="1:11">
      <c r="A31" s="14"/>
      <c r="G31" s="17"/>
      <c r="H31" s="21"/>
      <c r="K31" s="15"/>
    </row>
    <row r="32" spans="1:11">
      <c r="A32" s="10" t="s">
        <v>346</v>
      </c>
      <c r="B32" s="11"/>
      <c r="C32" s="11"/>
      <c r="D32" s="11"/>
      <c r="E32" s="11"/>
      <c r="G32" s="12">
        <f>0.1*G29</f>
        <v>0</v>
      </c>
      <c r="H32" s="13"/>
      <c r="K32" s="15"/>
    </row>
    <row r="33" spans="1:11">
      <c r="A33" s="14"/>
      <c r="H33" s="20"/>
      <c r="K33" s="15"/>
    </row>
    <row r="34" spans="1:11">
      <c r="A34" s="14"/>
      <c r="H34" s="20"/>
      <c r="K34" s="15"/>
    </row>
    <row r="35" spans="1:11">
      <c r="A35" s="14" t="s">
        <v>347</v>
      </c>
      <c r="G35" s="12">
        <f>G29+G32</f>
        <v>0</v>
      </c>
      <c r="H35" s="13"/>
      <c r="K35" s="15"/>
    </row>
    <row r="36" spans="1:11">
      <c r="A36" s="14"/>
      <c r="H36" s="20"/>
      <c r="K36" s="15"/>
    </row>
    <row r="37" spans="1:11">
      <c r="A37" s="14"/>
      <c r="H37" s="20"/>
      <c r="K37" s="15"/>
    </row>
    <row r="38" spans="1:11">
      <c r="A38" s="14" t="s">
        <v>348</v>
      </c>
      <c r="G38" s="12">
        <f>0.155*G35</f>
        <v>0</v>
      </c>
      <c r="H38" s="13"/>
      <c r="K38" s="15"/>
    </row>
    <row r="39" spans="1:8">
      <c r="A39" s="14"/>
      <c r="H39" s="20"/>
    </row>
    <row r="40" spans="1:8">
      <c r="A40" s="14"/>
      <c r="H40" s="20"/>
    </row>
    <row r="41" spans="1:9">
      <c r="A41" s="14" t="s">
        <v>349</v>
      </c>
      <c r="G41" s="12">
        <f>G35+G38</f>
        <v>0</v>
      </c>
      <c r="H41" s="13"/>
      <c r="I41" s="15"/>
    </row>
    <row r="42" spans="1:9">
      <c r="A42" s="14"/>
      <c r="G42" s="17"/>
      <c r="H42" s="21"/>
      <c r="I42" s="15"/>
    </row>
    <row r="43" ht="13" spans="1:10">
      <c r="A43" s="14"/>
      <c r="G43" s="17"/>
      <c r="H43" s="21"/>
      <c r="I43" s="23"/>
      <c r="J43" s="24"/>
    </row>
    <row r="44" ht="13" spans="1:10">
      <c r="A44" s="14"/>
      <c r="G44" s="17"/>
      <c r="H44" s="21"/>
      <c r="I44" s="23"/>
      <c r="J44" s="24"/>
    </row>
    <row r="45" ht="13" spans="1:10">
      <c r="A45" s="14"/>
      <c r="G45" s="17"/>
      <c r="H45" s="21"/>
      <c r="I45" s="23"/>
      <c r="J45" s="25"/>
    </row>
    <row r="46" spans="1:9">
      <c r="A46" s="14" t="s">
        <v>350</v>
      </c>
      <c r="G46" s="17"/>
      <c r="H46" s="21"/>
      <c r="I46" s="15"/>
    </row>
    <row r="47" spans="1:9">
      <c r="A47" s="14"/>
      <c r="G47" s="17"/>
      <c r="H47" s="21"/>
      <c r="I47" s="15"/>
    </row>
    <row r="48" spans="1:9">
      <c r="A48" s="14"/>
      <c r="G48" s="17"/>
      <c r="H48" s="21"/>
      <c r="I48" s="15"/>
    </row>
    <row r="49" spans="1:9">
      <c r="A49" s="14"/>
      <c r="G49" s="17"/>
      <c r="H49" s="21"/>
      <c r="I49" s="15"/>
    </row>
    <row r="50" spans="1:9">
      <c r="A50" s="14"/>
      <c r="G50" s="17"/>
      <c r="H50" s="21"/>
      <c r="I50" s="15"/>
    </row>
    <row r="51" spans="1:9">
      <c r="A51" s="14"/>
      <c r="G51" s="17"/>
      <c r="H51" s="21"/>
      <c r="I51" s="15"/>
    </row>
    <row r="52" spans="1:9">
      <c r="A52" s="14"/>
      <c r="G52" s="17"/>
      <c r="H52" s="21"/>
      <c r="I52" s="15"/>
    </row>
    <row r="53" spans="1:9">
      <c r="A53" s="14"/>
      <c r="G53" s="17"/>
      <c r="H53" s="21"/>
      <c r="I53" s="15"/>
    </row>
    <row r="54" spans="1:9">
      <c r="A54" s="14"/>
      <c r="G54" s="17"/>
      <c r="H54" s="21"/>
      <c r="I54" s="15"/>
    </row>
    <row r="55" spans="1:9">
      <c r="A55" s="14"/>
      <c r="G55" s="17"/>
      <c r="H55" s="21"/>
      <c r="I55" s="15"/>
    </row>
    <row r="56" spans="1:9">
      <c r="A56" s="14"/>
      <c r="G56" s="17"/>
      <c r="H56" s="21"/>
      <c r="I56" s="15"/>
    </row>
    <row r="57" spans="1:9">
      <c r="A57" s="14"/>
      <c r="G57" s="17"/>
      <c r="H57" s="21"/>
      <c r="I57" s="15"/>
    </row>
    <row r="58" spans="1:9">
      <c r="A58" s="14"/>
      <c r="G58" s="17"/>
      <c r="H58" s="21"/>
      <c r="I58" s="15"/>
    </row>
    <row r="59" spans="1:9">
      <c r="A59" s="14"/>
      <c r="G59" s="17"/>
      <c r="H59" s="21"/>
      <c r="I59" s="15"/>
    </row>
    <row r="60" spans="1:9">
      <c r="A60" s="14"/>
      <c r="G60" s="17"/>
      <c r="H60" s="21"/>
      <c r="I60" s="15"/>
    </row>
    <row r="61" spans="1:9">
      <c r="A61" s="14"/>
      <c r="G61" s="17"/>
      <c r="H61" s="21"/>
      <c r="I61" s="15"/>
    </row>
    <row r="62" spans="1:9">
      <c r="A62" s="14"/>
      <c r="G62" s="17"/>
      <c r="H62" s="21"/>
      <c r="I62" s="15"/>
    </row>
    <row r="63" spans="1:9">
      <c r="A63" s="14"/>
      <c r="G63" s="17"/>
      <c r="H63" s="21"/>
      <c r="I63" s="15"/>
    </row>
    <row r="64" spans="1:9">
      <c r="A64" s="14"/>
      <c r="G64" s="17"/>
      <c r="H64" s="21"/>
      <c r="I64" s="15"/>
    </row>
    <row r="65" spans="1:9">
      <c r="A65" s="14"/>
      <c r="G65" s="17"/>
      <c r="H65" s="21"/>
      <c r="I65" s="15"/>
    </row>
    <row r="66" spans="1:9">
      <c r="A66" s="14"/>
      <c r="G66" s="17"/>
      <c r="H66" s="21"/>
      <c r="I66" s="15"/>
    </row>
    <row r="67" spans="1:9">
      <c r="A67" s="14"/>
      <c r="G67" s="17"/>
      <c r="H67" s="21"/>
      <c r="I67" s="15"/>
    </row>
    <row r="68" spans="1:9">
      <c r="A68" s="14"/>
      <c r="G68" s="17"/>
      <c r="H68" s="21"/>
      <c r="I68" s="15"/>
    </row>
    <row r="69" spans="1:9">
      <c r="A69" s="14"/>
      <c r="G69" s="17"/>
      <c r="H69" s="21"/>
      <c r="I69" s="15"/>
    </row>
    <row r="70" spans="1:9">
      <c r="A70" s="14"/>
      <c r="G70" s="17"/>
      <c r="H70" s="21"/>
      <c r="I70" s="15"/>
    </row>
    <row r="71" spans="1:9">
      <c r="A71" s="14"/>
      <c r="G71" s="17"/>
      <c r="H71" s="21"/>
      <c r="I71" s="15"/>
    </row>
    <row r="72" spans="1:9">
      <c r="A72" s="14"/>
      <c r="G72" s="17"/>
      <c r="H72" s="21"/>
      <c r="I72" s="15"/>
    </row>
    <row r="73" spans="1:9">
      <c r="A73" s="14"/>
      <c r="G73" s="17"/>
      <c r="H73" s="21"/>
      <c r="I73" s="15"/>
    </row>
    <row r="74" spans="1:9">
      <c r="A74" s="14"/>
      <c r="G74" s="17"/>
      <c r="H74" s="21"/>
      <c r="I74" s="15"/>
    </row>
    <row r="75" spans="1:9">
      <c r="A75" s="14"/>
      <c r="G75" s="17"/>
      <c r="H75" s="21"/>
      <c r="I75" s="15"/>
    </row>
    <row r="76" spans="1:9">
      <c r="A76" s="14"/>
      <c r="G76" s="17"/>
      <c r="H76" s="21"/>
      <c r="I76" s="15"/>
    </row>
    <row r="77" spans="1:9">
      <c r="A77" s="14"/>
      <c r="G77" s="17"/>
      <c r="H77" s="21"/>
      <c r="I77" s="15"/>
    </row>
    <row r="78" spans="1:9">
      <c r="A78" s="14"/>
      <c r="G78" s="17"/>
      <c r="H78" s="21"/>
      <c r="I78" s="15"/>
    </row>
    <row r="79" spans="1:9">
      <c r="A79" s="14"/>
      <c r="G79" s="17"/>
      <c r="H79" s="21"/>
      <c r="I79" s="15"/>
    </row>
    <row r="80" ht="13.25" spans="1:8">
      <c r="A80" s="26"/>
      <c r="B80" s="27"/>
      <c r="C80" s="27"/>
      <c r="D80" s="27"/>
      <c r="E80" s="27"/>
      <c r="F80" s="27"/>
      <c r="G80" s="27"/>
      <c r="H80" s="28"/>
    </row>
  </sheetData>
  <mergeCells count="23">
    <mergeCell ref="A5:B5"/>
    <mergeCell ref="G5:H5"/>
    <mergeCell ref="A8:B8"/>
    <mergeCell ref="G8:H8"/>
    <mergeCell ref="A11:B11"/>
    <mergeCell ref="G11:H11"/>
    <mergeCell ref="A14:B14"/>
    <mergeCell ref="G14:H14"/>
    <mergeCell ref="A17:B17"/>
    <mergeCell ref="G17:H17"/>
    <mergeCell ref="A20:B20"/>
    <mergeCell ref="G20:H20"/>
    <mergeCell ref="A23:B23"/>
    <mergeCell ref="G23:H23"/>
    <mergeCell ref="G29:H29"/>
    <mergeCell ref="G31:H31"/>
    <mergeCell ref="A32:E32"/>
    <mergeCell ref="G32:H32"/>
    <mergeCell ref="G35:H35"/>
    <mergeCell ref="G38:H38"/>
    <mergeCell ref="G41:H41"/>
    <mergeCell ref="A26:H27"/>
    <mergeCell ref="A1:H3"/>
  </mergeCells>
  <pageMargins left="0.708661417322835" right="0.708661417322835" top="0.748031496062992" bottom="0.748031496062992" header="0.31496062992126" footer="0.31496062992126"/>
  <pageSetup paperSize="9" scale="99" firstPageNumber="121" orientation="portrait" useFirstPageNumber="1"/>
  <headerFooter>
    <oddFooter>&amp;C&amp;P
</oddFooter>
  </headerFooter>
  <rowBreaks count="1" manualBreakCount="1">
    <brk id="49" max="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20" sqref="B20"/>
    </sheetView>
  </sheetViews>
  <sheetFormatPr defaultColWidth="9" defaultRowHeight="12.5" outlineLevelCol="1"/>
  <cols>
    <col min="1" max="1" width="10.3363636363636" customWidth="1"/>
  </cols>
  <sheetData>
    <row r="1" spans="1:1">
      <c r="A1" t="s">
        <v>351</v>
      </c>
    </row>
    <row r="2" spans="1:2">
      <c r="A2" t="s">
        <v>352</v>
      </c>
      <c r="B2">
        <v>3.422</v>
      </c>
    </row>
    <row r="3" spans="1:2">
      <c r="A3" t="s">
        <v>353</v>
      </c>
      <c r="B3">
        <v>1.508</v>
      </c>
    </row>
    <row r="4" spans="1:2">
      <c r="A4" t="s">
        <v>354</v>
      </c>
      <c r="B4">
        <v>68.739</v>
      </c>
    </row>
    <row r="5" spans="1:2">
      <c r="A5" t="s">
        <v>355</v>
      </c>
      <c r="B5">
        <v>0.653</v>
      </c>
    </row>
    <row r="6" spans="1:2">
      <c r="A6" t="s">
        <v>356</v>
      </c>
      <c r="B6">
        <v>27.383</v>
      </c>
    </row>
    <row r="7" spans="1:2">
      <c r="A7" t="s">
        <v>357</v>
      </c>
      <c r="B7">
        <v>0.662</v>
      </c>
    </row>
    <row r="8" spans="1:2">
      <c r="A8" t="s">
        <v>358</v>
      </c>
      <c r="B8">
        <v>10.872</v>
      </c>
    </row>
    <row r="9" spans="1:2">
      <c r="A9" t="s">
        <v>359</v>
      </c>
      <c r="B9">
        <v>0.419</v>
      </c>
    </row>
    <row r="10" spans="1:2">
      <c r="A10" t="s">
        <v>360</v>
      </c>
      <c r="B10">
        <v>5.545</v>
      </c>
    </row>
    <row r="11" spans="1:2">
      <c r="A11" t="s">
        <v>361</v>
      </c>
      <c r="B11">
        <v>0.208</v>
      </c>
    </row>
    <row r="12" spans="1:2">
      <c r="A12" t="s">
        <v>362</v>
      </c>
      <c r="B12">
        <v>0.331</v>
      </c>
    </row>
    <row r="13" spans="1:2">
      <c r="A13" t="s">
        <v>363</v>
      </c>
      <c r="B13">
        <v>7.911</v>
      </c>
    </row>
    <row r="14" spans="1:2">
      <c r="A14" t="s">
        <v>364</v>
      </c>
      <c r="B14">
        <v>0.662</v>
      </c>
    </row>
    <row r="15" spans="1:2">
      <c r="A15" t="s">
        <v>365</v>
      </c>
      <c r="B15">
        <v>10.72</v>
      </c>
    </row>
    <row r="16" spans="1:2">
      <c r="A16" t="s">
        <v>366</v>
      </c>
      <c r="B16">
        <v>0.662</v>
      </c>
    </row>
    <row r="17" spans="1:2">
      <c r="A17" t="s">
        <v>367</v>
      </c>
      <c r="B17">
        <v>4.951</v>
      </c>
    </row>
    <row r="18" spans="2:2">
      <c r="B18">
        <f>SUM(B2:B17)</f>
        <v>144.648</v>
      </c>
    </row>
    <row r="19" spans="2:2">
      <c r="B19">
        <f>B18*1.1</f>
        <v>159.1128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1200A</vt:lpstr>
      <vt:lpstr>1200C</vt:lpstr>
      <vt:lpstr>1200DB</vt:lpstr>
      <vt:lpstr>1200L </vt:lpstr>
      <vt:lpstr>1200LB </vt:lpstr>
      <vt:lpstr>1200LD</vt:lpstr>
      <vt:lpstr>1200LF</vt:lpstr>
      <vt:lpstr>Summary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WCE</dc:creator>
  <cp:lastModifiedBy>portias</cp:lastModifiedBy>
  <dcterms:created xsi:type="dcterms:W3CDTF">2019-07-17T17:12:00Z</dcterms:created>
  <dcterms:modified xsi:type="dcterms:W3CDTF">2025-05-22T09:53:21Z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6565268D221042B399FBAA4AD1249C0A_12</vt:lpwstr>
  </property>
  <property fmtid="{D5CDD505-2E9C-101B-9397-08002B2CF9AE}" pid="3" name="KSOProductBuildVer">
    <vt:lpwstr>2057-12.2.0.21179</vt:lpwstr>
  </property>
</Properties>
</file>