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LPillay1\Desktop\Backbone RFP\RFP\Final RFP Doc\"/>
    </mc:Choice>
  </mc:AlternateContent>
  <xr:revisionPtr revIDLastSave="0" documentId="13_ncr:1_{A9AEE8BC-C93D-44F9-9488-228B2536DFE4}"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Link 1" sheetId="34" r:id="rId2"/>
    <sheet name="Link 2" sheetId="35" r:id="rId3"/>
    <sheet name="Link 3" sheetId="36" r:id="rId4"/>
    <sheet name="Link 4" sheetId="37" r:id="rId5"/>
    <sheet name="Link 5" sheetId="38" r:id="rId6"/>
    <sheet name="Link 6" sheetId="39" r:id="rId7"/>
    <sheet name="Link 7" sheetId="40" r:id="rId8"/>
    <sheet name="Link 8" sheetId="41" r:id="rId9"/>
    <sheet name="Link 9" sheetId="33" r:id="rId10"/>
    <sheet name="Link 10" sheetId="4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35" l="1"/>
  <c r="J29" i="35"/>
  <c r="J30" i="38"/>
  <c r="J29" i="38"/>
  <c r="I18" i="42" l="1"/>
  <c r="G18" i="42" s="1"/>
  <c r="I18" i="41"/>
  <c r="G18" i="41" s="1"/>
  <c r="I18" i="40"/>
  <c r="G18" i="40" s="1"/>
  <c r="I18" i="39"/>
  <c r="G18" i="39" s="1"/>
  <c r="I18" i="38"/>
  <c r="G18" i="38" s="1"/>
  <c r="I18" i="37"/>
  <c r="G18" i="37" s="1"/>
  <c r="I18" i="36"/>
  <c r="G18" i="36" s="1"/>
  <c r="I18" i="35"/>
  <c r="G18" i="35" s="1"/>
  <c r="I31" i="34" l="1"/>
  <c r="J31" i="34" s="1"/>
  <c r="I30" i="34"/>
  <c r="I29" i="34"/>
  <c r="J29" i="34" s="1"/>
  <c r="I28" i="34"/>
  <c r="J28" i="34" s="1"/>
  <c r="I27" i="34"/>
  <c r="J27" i="34" s="1"/>
  <c r="I26" i="34"/>
  <c r="J26" i="34" s="1"/>
  <c r="I25" i="34"/>
  <c r="I24" i="34"/>
  <c r="J24" i="34" s="1"/>
  <c r="I23" i="34"/>
  <c r="J23" i="34" s="1"/>
  <c r="I22" i="34"/>
  <c r="J22" i="34" s="1"/>
  <c r="I21" i="34"/>
  <c r="J21" i="34" s="1"/>
  <c r="I20" i="34"/>
  <c r="J20" i="34" s="1"/>
  <c r="I19" i="34"/>
  <c r="J19" i="34" s="1"/>
  <c r="I18" i="34"/>
  <c r="J18" i="34" s="1"/>
  <c r="I17" i="34"/>
  <c r="G17" i="34" s="1"/>
  <c r="I16" i="34"/>
  <c r="J16" i="34" s="1"/>
  <c r="I15" i="34"/>
  <c r="G15" i="34" s="1"/>
  <c r="I31" i="35"/>
  <c r="J31" i="35" s="1"/>
  <c r="I30" i="35"/>
  <c r="G30" i="35" s="1"/>
  <c r="I29" i="35"/>
  <c r="G29" i="35" s="1"/>
  <c r="I28" i="35"/>
  <c r="J28" i="35" s="1"/>
  <c r="I27" i="35"/>
  <c r="J27" i="35" s="1"/>
  <c r="I26" i="35"/>
  <c r="J26" i="35" s="1"/>
  <c r="I25" i="35"/>
  <c r="I24" i="35"/>
  <c r="J24" i="35" s="1"/>
  <c r="I23" i="35"/>
  <c r="J23" i="35" s="1"/>
  <c r="I22" i="35"/>
  <c r="J22" i="35" s="1"/>
  <c r="I21" i="35"/>
  <c r="J21" i="35" s="1"/>
  <c r="I20" i="35"/>
  <c r="J20" i="35" s="1"/>
  <c r="I19" i="35"/>
  <c r="J19" i="35" s="1"/>
  <c r="I17" i="35"/>
  <c r="G17" i="35" s="1"/>
  <c r="I16" i="35"/>
  <c r="J16" i="35" s="1"/>
  <c r="I15" i="35"/>
  <c r="G15" i="35" s="1"/>
  <c r="I31" i="36"/>
  <c r="G31" i="36" s="1"/>
  <c r="I30" i="36"/>
  <c r="I29" i="36"/>
  <c r="I28" i="36"/>
  <c r="G28" i="36" s="1"/>
  <c r="I27" i="36"/>
  <c r="J27" i="36" s="1"/>
  <c r="I26" i="36"/>
  <c r="G26" i="36" s="1"/>
  <c r="I25" i="36"/>
  <c r="J25" i="36" s="1"/>
  <c r="I24" i="36"/>
  <c r="J24" i="36" s="1"/>
  <c r="I23" i="36"/>
  <c r="J23" i="36" s="1"/>
  <c r="I22" i="36"/>
  <c r="J22" i="36" s="1"/>
  <c r="I21" i="36"/>
  <c r="J21" i="36" s="1"/>
  <c r="I20" i="36"/>
  <c r="G20" i="36" s="1"/>
  <c r="I19" i="36"/>
  <c r="J19" i="36" s="1"/>
  <c r="I17" i="36"/>
  <c r="G17" i="36" s="1"/>
  <c r="I16" i="36"/>
  <c r="G16" i="36" s="1"/>
  <c r="I15" i="36"/>
  <c r="G15" i="36" s="1"/>
  <c r="I31" i="37"/>
  <c r="J31" i="37" s="1"/>
  <c r="I30" i="37"/>
  <c r="J30" i="37" s="1"/>
  <c r="I29" i="37"/>
  <c r="I28" i="37"/>
  <c r="J28" i="37" s="1"/>
  <c r="I27" i="37"/>
  <c r="G27" i="37" s="1"/>
  <c r="I26" i="37"/>
  <c r="G26" i="37" s="1"/>
  <c r="I25" i="37"/>
  <c r="J25" i="37" s="1"/>
  <c r="I24" i="37"/>
  <c r="J24" i="37" s="1"/>
  <c r="I23" i="37"/>
  <c r="G23" i="37" s="1"/>
  <c r="I22" i="37"/>
  <c r="G22" i="37" s="1"/>
  <c r="I21" i="37"/>
  <c r="J21" i="37" s="1"/>
  <c r="I20" i="37"/>
  <c r="G20" i="37" s="1"/>
  <c r="I19" i="37"/>
  <c r="I17" i="37"/>
  <c r="G17" i="37" s="1"/>
  <c r="I16" i="37"/>
  <c r="G16" i="37" s="1"/>
  <c r="I15" i="37"/>
  <c r="G15" i="37" s="1"/>
  <c r="I31" i="38"/>
  <c r="J31" i="38" s="1"/>
  <c r="I30" i="38"/>
  <c r="G30" i="38" s="1"/>
  <c r="I29" i="38"/>
  <c r="G29" i="38" s="1"/>
  <c r="I28" i="38"/>
  <c r="G28" i="38" s="1"/>
  <c r="I27" i="38"/>
  <c r="J27" i="38" s="1"/>
  <c r="I26" i="38"/>
  <c r="J26" i="38" s="1"/>
  <c r="I25" i="38"/>
  <c r="J25" i="38" s="1"/>
  <c r="I24" i="38"/>
  <c r="J24" i="38" s="1"/>
  <c r="I23" i="38"/>
  <c r="J23" i="38" s="1"/>
  <c r="I22" i="38"/>
  <c r="J22" i="38" s="1"/>
  <c r="I21" i="38"/>
  <c r="J21" i="38" s="1"/>
  <c r="I20" i="38"/>
  <c r="G20" i="38" s="1"/>
  <c r="I19" i="38"/>
  <c r="J19" i="38" s="1"/>
  <c r="J18" i="38"/>
  <c r="I17" i="38"/>
  <c r="G17" i="38" s="1"/>
  <c r="I16" i="38"/>
  <c r="J16" i="38" s="1"/>
  <c r="I15" i="38"/>
  <c r="G15" i="38" s="1"/>
  <c r="I31" i="39"/>
  <c r="J31" i="39" s="1"/>
  <c r="I30" i="39"/>
  <c r="I29" i="39"/>
  <c r="I28" i="39"/>
  <c r="G28" i="39" s="1"/>
  <c r="I27" i="39"/>
  <c r="J27" i="39" s="1"/>
  <c r="I26" i="39"/>
  <c r="G26" i="39" s="1"/>
  <c r="I25" i="39"/>
  <c r="J25" i="39" s="1"/>
  <c r="I24" i="39"/>
  <c r="J24" i="39" s="1"/>
  <c r="I23" i="39"/>
  <c r="I22" i="39"/>
  <c r="J22" i="39" s="1"/>
  <c r="I21" i="39"/>
  <c r="J21" i="39" s="1"/>
  <c r="I20" i="39"/>
  <c r="G20" i="39" s="1"/>
  <c r="I19" i="39"/>
  <c r="J19" i="39" s="1"/>
  <c r="I17" i="39"/>
  <c r="I16" i="39"/>
  <c r="I15" i="39"/>
  <c r="I31" i="40"/>
  <c r="G31" i="40" s="1"/>
  <c r="I30" i="40"/>
  <c r="I29" i="40"/>
  <c r="I28" i="40"/>
  <c r="G28" i="40" s="1"/>
  <c r="I27" i="40"/>
  <c r="J27" i="40" s="1"/>
  <c r="I26" i="40"/>
  <c r="J26" i="40" s="1"/>
  <c r="I25" i="40"/>
  <c r="J25" i="40" s="1"/>
  <c r="I24" i="40"/>
  <c r="G24" i="40" s="1"/>
  <c r="I23" i="40"/>
  <c r="G23" i="40" s="1"/>
  <c r="I22" i="40"/>
  <c r="J22" i="40" s="1"/>
  <c r="I21" i="40"/>
  <c r="G21" i="40" s="1"/>
  <c r="I20" i="40"/>
  <c r="G20" i="40" s="1"/>
  <c r="I19" i="40"/>
  <c r="G19" i="40" s="1"/>
  <c r="I17" i="40"/>
  <c r="I16" i="40"/>
  <c r="G16" i="40" s="1"/>
  <c r="I15" i="40"/>
  <c r="G15" i="40" s="1"/>
  <c r="I31" i="41"/>
  <c r="J31" i="41" s="1"/>
  <c r="I30" i="41"/>
  <c r="J30" i="41" s="1"/>
  <c r="I29" i="41"/>
  <c r="J29" i="41" s="1"/>
  <c r="I28" i="41"/>
  <c r="J28" i="41" s="1"/>
  <c r="I27" i="41"/>
  <c r="I26" i="41"/>
  <c r="G26" i="41" s="1"/>
  <c r="I25" i="41"/>
  <c r="J25" i="41" s="1"/>
  <c r="I24" i="41"/>
  <c r="J24" i="41" s="1"/>
  <c r="I23" i="41"/>
  <c r="J23" i="41" s="1"/>
  <c r="I22" i="41"/>
  <c r="G22" i="41" s="1"/>
  <c r="I21" i="41"/>
  <c r="J21" i="41" s="1"/>
  <c r="I20" i="41"/>
  <c r="J20" i="41" s="1"/>
  <c r="I19" i="41"/>
  <c r="I17" i="41"/>
  <c r="I16" i="41"/>
  <c r="J16" i="41" s="1"/>
  <c r="I15" i="41"/>
  <c r="G15" i="41" s="1"/>
  <c r="I31" i="33"/>
  <c r="G31" i="33" s="1"/>
  <c r="I30" i="33"/>
  <c r="I29" i="33"/>
  <c r="J29" i="33" s="1"/>
  <c r="I28" i="33"/>
  <c r="J28" i="33" s="1"/>
  <c r="I27" i="33"/>
  <c r="J27" i="33" s="1"/>
  <c r="I26" i="33"/>
  <c r="G26" i="33" s="1"/>
  <c r="I25" i="33"/>
  <c r="G25" i="33" s="1"/>
  <c r="I24" i="33"/>
  <c r="J24" i="33" s="1"/>
  <c r="I23" i="33"/>
  <c r="G23" i="33" s="1"/>
  <c r="I22" i="33"/>
  <c r="J22" i="33" s="1"/>
  <c r="I21" i="33"/>
  <c r="G21" i="33" s="1"/>
  <c r="I20" i="33"/>
  <c r="J20" i="33" s="1"/>
  <c r="I19" i="33"/>
  <c r="J19" i="33" s="1"/>
  <c r="I18" i="33"/>
  <c r="J18" i="33" s="1"/>
  <c r="I17" i="33"/>
  <c r="G17" i="33" s="1"/>
  <c r="I16" i="33"/>
  <c r="J16" i="33" s="1"/>
  <c r="I15" i="33"/>
  <c r="J15" i="33" s="1"/>
  <c r="I30" i="42"/>
  <c r="I29" i="42"/>
  <c r="J29" i="42" s="1"/>
  <c r="I28" i="42"/>
  <c r="J28" i="42" s="1"/>
  <c r="I27" i="42"/>
  <c r="G27" i="42" s="1"/>
  <c r="I26" i="42"/>
  <c r="J26" i="42" s="1"/>
  <c r="I25" i="42"/>
  <c r="J25" i="42" s="1"/>
  <c r="I24" i="42"/>
  <c r="J24" i="42" s="1"/>
  <c r="I23" i="42"/>
  <c r="G23" i="42" s="1"/>
  <c r="I22" i="42"/>
  <c r="J22" i="42" s="1"/>
  <c r="I21" i="42"/>
  <c r="J21" i="42" s="1"/>
  <c r="I20" i="42"/>
  <c r="J20" i="42" s="1"/>
  <c r="I19" i="42"/>
  <c r="G19" i="42" s="1"/>
  <c r="I17" i="42"/>
  <c r="I16" i="42"/>
  <c r="J16" i="42" s="1"/>
  <c r="I15" i="42"/>
  <c r="G15" i="42" s="1"/>
  <c r="I31" i="42"/>
  <c r="J31" i="42" s="1"/>
  <c r="G29" i="42"/>
  <c r="G24" i="42"/>
  <c r="J18" i="42"/>
  <c r="H14" i="42"/>
  <c r="J27" i="41"/>
  <c r="J19" i="41"/>
  <c r="J18" i="41"/>
  <c r="H14" i="41"/>
  <c r="J31" i="40"/>
  <c r="J18" i="40"/>
  <c r="H14" i="40"/>
  <c r="J26" i="39"/>
  <c r="J23" i="39"/>
  <c r="J18" i="39"/>
  <c r="G15" i="39"/>
  <c r="H14" i="39"/>
  <c r="H14" i="38"/>
  <c r="G31" i="37"/>
  <c r="G30" i="37"/>
  <c r="J18" i="37"/>
  <c r="H14" i="37"/>
  <c r="J18" i="36"/>
  <c r="H14" i="36"/>
  <c r="J25" i="35"/>
  <c r="J18" i="35"/>
  <c r="H14" i="35"/>
  <c r="G29" i="34"/>
  <c r="J25" i="34"/>
  <c r="H14" i="34"/>
  <c r="H14" i="33"/>
  <c r="A6" i="1"/>
  <c r="G30" i="34" l="1"/>
  <c r="J30" i="34"/>
  <c r="J17" i="34"/>
  <c r="G26" i="35"/>
  <c r="J31" i="36"/>
  <c r="G30" i="36"/>
  <c r="J30" i="36"/>
  <c r="G29" i="36"/>
  <c r="J29" i="36"/>
  <c r="J28" i="36"/>
  <c r="J20" i="36"/>
  <c r="G29" i="37"/>
  <c r="J29" i="37"/>
  <c r="J27" i="37"/>
  <c r="J26" i="37"/>
  <c r="G24" i="37"/>
  <c r="J23" i="37"/>
  <c r="J22" i="37"/>
  <c r="J20" i="37"/>
  <c r="J17" i="37"/>
  <c r="J16" i="37"/>
  <c r="G26" i="38"/>
  <c r="G24" i="38"/>
  <c r="G30" i="39"/>
  <c r="J30" i="39"/>
  <c r="G29" i="39"/>
  <c r="J29" i="39"/>
  <c r="G22" i="39"/>
  <c r="G30" i="40"/>
  <c r="J30" i="40"/>
  <c r="G29" i="40"/>
  <c r="J29" i="40"/>
  <c r="J28" i="40"/>
  <c r="G27" i="40"/>
  <c r="G26" i="40"/>
  <c r="J24" i="40"/>
  <c r="J23" i="40"/>
  <c r="G22" i="40"/>
  <c r="J21" i="40"/>
  <c r="J19" i="40"/>
  <c r="G30" i="41"/>
  <c r="G29" i="41"/>
  <c r="G28" i="41"/>
  <c r="J26" i="41"/>
  <c r="G30" i="33"/>
  <c r="J30" i="33"/>
  <c r="G29" i="33"/>
  <c r="J17" i="33"/>
  <c r="G30" i="42"/>
  <c r="J30" i="42"/>
  <c r="G28" i="42"/>
  <c r="G25" i="42"/>
  <c r="J23" i="42"/>
  <c r="G16" i="42"/>
  <c r="G31" i="42"/>
  <c r="G20" i="35"/>
  <c r="G28" i="35"/>
  <c r="G24" i="36"/>
  <c r="J17" i="38"/>
  <c r="G25" i="40"/>
  <c r="J22" i="41"/>
  <c r="G26" i="42"/>
  <c r="J17" i="35"/>
  <c r="J26" i="36"/>
  <c r="J16" i="40"/>
  <c r="G22" i="35"/>
  <c r="J17" i="36"/>
  <c r="G22" i="36"/>
  <c r="G21" i="37"/>
  <c r="G25" i="37"/>
  <c r="J14" i="37"/>
  <c r="J10" i="37" s="1"/>
  <c r="K9" i="37" s="1"/>
  <c r="J20" i="38"/>
  <c r="J28" i="38"/>
  <c r="G16" i="38"/>
  <c r="J28" i="39"/>
  <c r="J17" i="39"/>
  <c r="G17" i="39"/>
  <c r="J17" i="40"/>
  <c r="G17" i="40"/>
  <c r="J17" i="41"/>
  <c r="G17" i="41"/>
  <c r="G19" i="33"/>
  <c r="J26" i="33"/>
  <c r="J17" i="42"/>
  <c r="G17" i="42"/>
  <c r="G22" i="42"/>
  <c r="J20" i="40"/>
  <c r="G19" i="37"/>
  <c r="J19" i="37"/>
  <c r="J27" i="42"/>
  <c r="J14" i="42"/>
  <c r="J10" i="42" s="1"/>
  <c r="K9" i="42" s="1"/>
  <c r="G20" i="41"/>
  <c r="J19" i="42"/>
  <c r="J20" i="39"/>
  <c r="G20" i="42"/>
  <c r="G21" i="42"/>
  <c r="J14" i="38"/>
  <c r="J10" i="38" s="1"/>
  <c r="K9" i="38" s="1"/>
  <c r="J14" i="39"/>
  <c r="J10" i="39" s="1"/>
  <c r="K9" i="39" s="1"/>
  <c r="J14" i="36"/>
  <c r="J10" i="36" s="1"/>
  <c r="K9" i="36" s="1"/>
  <c r="J14" i="35"/>
  <c r="J10" i="35" s="1"/>
  <c r="K9" i="35" s="1"/>
  <c r="J14" i="34"/>
  <c r="J10" i="34" s="1"/>
  <c r="K9" i="34" s="1"/>
  <c r="G16" i="35"/>
  <c r="G24" i="35"/>
  <c r="J16" i="36"/>
  <c r="G28" i="37"/>
  <c r="G22" i="38"/>
  <c r="G16" i="39"/>
  <c r="G24" i="39"/>
  <c r="J16" i="39"/>
  <c r="J14" i="40"/>
  <c r="J10" i="40" s="1"/>
  <c r="K9" i="40" s="1"/>
  <c r="G16" i="41"/>
  <c r="G24" i="41"/>
  <c r="G16" i="33"/>
  <c r="J23" i="33"/>
  <c r="J25" i="33"/>
  <c r="G27" i="33"/>
  <c r="J31" i="33"/>
  <c r="G28" i="33"/>
  <c r="J14" i="41"/>
  <c r="J10" i="41" s="1"/>
  <c r="K9" i="41" s="1"/>
  <c r="G19" i="41"/>
  <c r="G21" i="41"/>
  <c r="G23" i="41"/>
  <c r="G25" i="41"/>
  <c r="G27" i="41"/>
  <c r="G31" i="41"/>
  <c r="G19" i="39"/>
  <c r="G21" i="39"/>
  <c r="G23" i="39"/>
  <c r="G25" i="39"/>
  <c r="G27" i="39"/>
  <c r="G31" i="39"/>
  <c r="G19" i="38"/>
  <c r="G21" i="38"/>
  <c r="G23" i="38"/>
  <c r="G25" i="38"/>
  <c r="G27" i="38"/>
  <c r="G31" i="38"/>
  <c r="G19" i="36"/>
  <c r="G21" i="36"/>
  <c r="G23" i="36"/>
  <c r="G25" i="36"/>
  <c r="G27" i="36"/>
  <c r="G19" i="35"/>
  <c r="G21" i="35"/>
  <c r="G23" i="35"/>
  <c r="G25" i="35"/>
  <c r="G27" i="35"/>
  <c r="G31" i="35"/>
  <c r="G18" i="34"/>
  <c r="G20" i="34"/>
  <c r="G22" i="34"/>
  <c r="G24" i="34"/>
  <c r="G26" i="34"/>
  <c r="G28" i="34"/>
  <c r="G19" i="34"/>
  <c r="G21" i="34"/>
  <c r="G23" i="34"/>
  <c r="G25" i="34"/>
  <c r="G27" i="34"/>
  <c r="G31" i="34"/>
  <c r="G16" i="34"/>
  <c r="I32" i="42"/>
  <c r="J15" i="42"/>
  <c r="I32" i="41"/>
  <c r="J15" i="41"/>
  <c r="I32" i="40"/>
  <c r="J15" i="40"/>
  <c r="I32" i="39"/>
  <c r="J15" i="39"/>
  <c r="I32" i="38"/>
  <c r="J15" i="38"/>
  <c r="I32" i="37"/>
  <c r="J15" i="37"/>
  <c r="I32" i="36"/>
  <c r="J15" i="36"/>
  <c r="I32" i="35"/>
  <c r="J15" i="35"/>
  <c r="I32" i="34"/>
  <c r="J15" i="34"/>
  <c r="G22" i="33"/>
  <c r="G18" i="33"/>
  <c r="J21" i="33"/>
  <c r="G24" i="33"/>
  <c r="J14" i="33"/>
  <c r="J10" i="33" s="1"/>
  <c r="K9" i="33" s="1"/>
  <c r="G20" i="33"/>
  <c r="G15" i="33"/>
  <c r="I32" i="33"/>
  <c r="J32" i="34" l="1"/>
  <c r="J32" i="35"/>
  <c r="K8" i="37"/>
  <c r="K7" i="37" s="1"/>
  <c r="J32" i="37"/>
  <c r="K8" i="39"/>
  <c r="K7" i="39" s="1"/>
  <c r="K8" i="40"/>
  <c r="K7" i="40" s="1"/>
  <c r="K8" i="36"/>
  <c r="K7" i="36" s="1"/>
  <c r="K8" i="38"/>
  <c r="K7" i="38" s="1"/>
  <c r="K8" i="35"/>
  <c r="K7" i="35" s="1"/>
  <c r="J32" i="38"/>
  <c r="K8" i="41"/>
  <c r="K7" i="41" s="1"/>
  <c r="J32" i="39"/>
  <c r="J32" i="41"/>
  <c r="K8" i="42"/>
  <c r="K7" i="42" s="1"/>
  <c r="K8" i="33"/>
  <c r="K7" i="33" s="1"/>
  <c r="J32" i="40"/>
  <c r="K8" i="34"/>
  <c r="K7" i="34" s="1"/>
  <c r="J32" i="42"/>
  <c r="J32" i="36"/>
  <c r="J32" i="33"/>
  <c r="A7" i="1" l="1"/>
  <c r="A8" i="1" s="1"/>
  <c r="A9" i="1" s="1"/>
  <c r="A10" i="1" s="1"/>
  <c r="A11" i="1" s="1"/>
</calcChain>
</file>

<file path=xl/sharedStrings.xml><?xml version="1.0" encoding="utf-8"?>
<sst xmlns="http://schemas.openxmlformats.org/spreadsheetml/2006/main" count="949" uniqueCount="101">
  <si>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</si>
  <si>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</si>
  <si>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</si>
  <si>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</si>
  <si>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</si>
  <si>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</si>
  <si>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</si>
  <si>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</si>
  <si>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</si>
  <si>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</si>
  <si>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</si>
  <si>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</si>
  <si>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</si>
  <si>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</si>
  <si>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</si>
  <si>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</si>
  <si>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</si>
  <si>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</si>
  <si>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</si>
  <si>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</si>
  <si>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</si>
  <si>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</si>
  <si>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</si>
  <si>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</si>
  <si>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</si>
  <si>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</si>
  <si>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</si>
  <si>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</si>
  <si>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</si>
  <si>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</si>
  <si>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</si>
  <si>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</si>
  <si>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</si>
  <si>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</si>
  <si>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</si>
  <si>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Direct Physical Routing</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</si>
  <si>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</si>
  <si>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</si>
  <si>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</si>
  <si>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Underground Fibre Preferred</t>
  </si>
  <si>
    <t>Circuits are end-to-end and based on fixed-line fibre infrastructure.</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</si>
  <si>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</si>
  <si>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</si>
  <si>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</si>
  <si>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</si>
  <si>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</si>
  <si>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</si>
  <si>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</si>
  <si>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</si>
  <si>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</si>
  <si>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</si>
  <si>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</si>
  <si>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</si>
  <si>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</si>
  <si>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</si>
  <si>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</si>
  <si>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</si>
  <si>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</si>
  <si>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</si>
  <si>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</si>
  <si>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</si>
  <si>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</si>
  <si>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</si>
  <si>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</si>
  <si>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Bidders must summarise, for each link, if a link is completely underground.</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</si>
  <si>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</si>
  <si>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r>
      <t>Link 2: University of Fort Hare (Alice) </t>
    </r>
    <r>
      <rPr>
        <b/>
        <i/>
        <sz val="11"/>
        <color rgb="FF000000"/>
        <rFont val="Arial"/>
        <family val="2"/>
      </rPr>
      <t xml:space="preserve"> to </t>
    </r>
    <r>
      <rPr>
        <b/>
        <sz val="11"/>
        <color rgb="FF000000"/>
        <rFont val="Arial"/>
        <family val="2"/>
      </rPr>
      <t>Rhodes University (Makhanda) </t>
    </r>
  </si>
  <si>
    <r>
      <t>Link 1: Nelson Mandela University (Gqeberha) </t>
    </r>
    <r>
      <rPr>
        <b/>
        <i/>
        <sz val="11"/>
        <color rgb="FF000000"/>
        <rFont val="Arial"/>
        <family val="2"/>
      </rPr>
      <t xml:space="preserve"> to </t>
    </r>
    <r>
      <rPr>
        <b/>
        <sz val="11"/>
        <color rgb="FF000000"/>
        <rFont val="Arial"/>
        <family val="2"/>
      </rPr>
      <t>Rhodes University (Makhanda) </t>
    </r>
  </si>
  <si>
    <r>
      <t>Link 3: Rhodes University (Makhanda) </t>
    </r>
    <r>
      <rPr>
        <b/>
        <i/>
        <sz val="11"/>
        <color rgb="FF000000"/>
        <rFont val="Arial"/>
        <family val="2"/>
      </rPr>
      <t xml:space="preserve">to </t>
    </r>
    <r>
      <rPr>
        <b/>
        <sz val="11"/>
        <color rgb="FF000000"/>
        <rFont val="Arial"/>
        <family val="2"/>
      </rPr>
      <t>University of Fort Hare (Bhisho) </t>
    </r>
  </si>
  <si>
    <r>
      <t>Link 4: University of Fort Hare (Bhisho) </t>
    </r>
    <r>
      <rPr>
        <b/>
        <i/>
        <sz val="11"/>
        <color rgb="FF000000"/>
        <rFont val="Arial"/>
        <family val="2"/>
      </rPr>
      <t>to</t>
    </r>
    <r>
      <rPr>
        <b/>
        <sz val="11"/>
        <color rgb="FF000000"/>
        <rFont val="Arial"/>
        <family val="2"/>
      </rPr>
      <t xml:space="preserve"> University of Fort Hare (East London) </t>
    </r>
  </si>
  <si>
    <r>
      <t>Link 5: University of Fort Hare (Bhisho) </t>
    </r>
    <r>
      <rPr>
        <b/>
        <i/>
        <sz val="11"/>
        <color rgb="FF000000"/>
        <rFont val="Arial"/>
        <family val="2"/>
      </rPr>
      <t>to</t>
    </r>
    <r>
      <rPr>
        <b/>
        <sz val="11"/>
        <color rgb="FF000000"/>
        <rFont val="Arial"/>
        <family val="2"/>
      </rPr>
      <t xml:space="preserve"> University of Fort Hare (Potsdam) </t>
    </r>
  </si>
  <si>
    <r>
      <t>Link 6: University of Fort Hare (Potsdam) </t>
    </r>
    <r>
      <rPr>
        <b/>
        <i/>
        <sz val="11"/>
        <color rgb="FF000000"/>
        <rFont val="Arial"/>
        <family val="2"/>
      </rPr>
      <t xml:space="preserve">to </t>
    </r>
    <r>
      <rPr>
        <b/>
        <sz val="11"/>
        <color rgb="FF000000"/>
        <rFont val="Arial"/>
        <family val="2"/>
      </rPr>
      <t>University of Fort Hare (East London) </t>
    </r>
  </si>
  <si>
    <r>
      <t>Link 7: University of Fort Hare (East London) </t>
    </r>
    <r>
      <rPr>
        <b/>
        <i/>
        <sz val="11"/>
        <color rgb="FF000000"/>
        <rFont val="Arial"/>
        <family val="2"/>
      </rPr>
      <t>to</t>
    </r>
    <r>
      <rPr>
        <b/>
        <sz val="11"/>
        <color rgb="FF000000"/>
        <rFont val="Arial"/>
        <family val="2"/>
      </rPr>
      <t xml:space="preserve"> Walter Sisulu University (Butterworth) </t>
    </r>
  </si>
  <si>
    <r>
      <t>Link 8: Walter Sisulu University (Butterworth) </t>
    </r>
    <r>
      <rPr>
        <b/>
        <i/>
        <sz val="11"/>
        <color rgb="FF000000"/>
        <rFont val="Arial"/>
        <family val="2"/>
      </rPr>
      <t>to</t>
    </r>
    <r>
      <rPr>
        <b/>
        <sz val="11"/>
        <color rgb="FF000000"/>
        <rFont val="Arial"/>
        <family val="2"/>
      </rPr>
      <t xml:space="preserve"> Walter Sisulu University (Mthatha) </t>
    </r>
  </si>
  <si>
    <r>
      <t>Link 9: Walter Sisulu University (Mthatha) </t>
    </r>
    <r>
      <rPr>
        <b/>
        <i/>
        <sz val="11"/>
        <color rgb="FF000000"/>
        <rFont val="Arial"/>
        <family val="2"/>
      </rPr>
      <t>to</t>
    </r>
    <r>
      <rPr>
        <b/>
        <sz val="11"/>
        <color rgb="FF000000"/>
        <rFont val="Arial"/>
        <family val="2"/>
      </rPr>
      <t xml:space="preserve"> Teraco DB1 (eThekwini) </t>
    </r>
  </si>
  <si>
    <r>
      <t>Link 10: University of Kwazulu-Natal (Pietermaritzburg) </t>
    </r>
    <r>
      <rPr>
        <b/>
        <i/>
        <sz val="11"/>
        <color rgb="FF000000"/>
        <rFont val="Arial"/>
        <family val="2"/>
      </rPr>
      <t>to</t>
    </r>
    <r>
      <rPr>
        <b/>
        <sz val="11"/>
        <color rgb="FF000000"/>
        <rFont val="Arial"/>
        <family val="2"/>
      </rPr>
      <t xml:space="preserve"> University of Kwazulu-Natal (Howard College) </t>
    </r>
  </si>
  <si>
    <t>Underground Fibre Required/Compulsory</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</si>
  <si>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</si>
  <si>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 xml:space="preserve">
Bidders must indicate for each link (excluding access builds) the percentage of the link that will be provisioned with underground fibre </t>
  </si>
  <si>
    <t>End-to-end service quality is managed with an availability of 99% per link</t>
  </si>
  <si>
    <t xml:space="preserve"> </t>
  </si>
  <si>
    <r>
      <t xml:space="preserve">Bidders will comply if the proposed circuits comply with 10Gbps requirement for the links specified in section 3 of Annexure B3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</si>
  <si>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r>
      <rPr>
        <sz val="10"/>
        <color rgb="FF000000"/>
        <rFont val="Arial"/>
        <family val="2"/>
      </rPr>
      <t xml:space="preserve">
&lt; 30% new infrastructure portion = 10
between 30% and 70% new infrastructure portion = 5
&gt; 70% new infrastructure portion = 0</t>
    </r>
  </si>
  <si>
    <r>
      <t xml:space="preserve">
Bidders will comply if the underground portion of the link is at least 95% of the total link distance. 
Bidders will partially comply if the undeground portion of the link is less than 95% of the total link distance. 
</t>
    </r>
    <r>
      <rPr>
        <b/>
        <sz val="10"/>
        <rFont val="Arial"/>
        <family val="2"/>
      </rPr>
      <t>(a score of 5 or 10 will be given to bidders based on their response)</t>
    </r>
    <r>
      <rPr>
        <sz val="10"/>
        <rFont val="Arial"/>
        <family val="2"/>
      </rPr>
      <t xml:space="preserve">
Bidder must indicate, in their response, the percentage of the link that will be underground.
Underground portion of the link is at least 95% of the total link distance = 10
Underground portion of the link is less than 95% of the total link distance = 5</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</si>
  <si>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color rgb="FF000000"/>
        <rFont val="Arial"/>
        <family val="2"/>
      </rPr>
      <t xml:space="preserve"> (a score of 10 will be given to bidders that comply and 0 to bidders that do not comply)
</t>
    </r>
    <r>
      <rPr>
        <sz val="10"/>
        <color rgb="FF000000"/>
        <rFont val="Arial"/>
        <family val="2"/>
      </rPr>
      <t>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</si>
  <si>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</si>
  <si>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</si>
  <si>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 xml:space="preserve">(a score of 10 will be given to bidders that comply and 0 to bidders that do not comply)
</t>
    </r>
    <r>
      <rPr>
        <sz val="10"/>
        <color rgb="FF000000"/>
        <rFont val="Arial"/>
        <family val="2"/>
      </rPr>
      <t>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</si>
  <si>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</si>
  <si>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</si>
  <si>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</si>
  <si>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 xml:space="preserve">(a score of 10 will be given to bidders that comply and 0 to bidders that do not comply)
</t>
    </r>
    <r>
      <rPr>
        <sz val="10"/>
        <color rgb="FF000000"/>
        <rFont val="Arial"/>
        <family val="2"/>
      </rPr>
      <t>Bidder commits to supply 10Gbps Ethernet handoffs on the 10GBASE-LR (LAN) PHY interface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</si>
  <si>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</si>
  <si>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 0
</t>
    </r>
    <r>
      <rPr>
        <b/>
        <sz val="10"/>
        <color rgb="FF000000"/>
        <rFont val="Arial"/>
        <family val="2"/>
      </rPr>
      <t>(a score of 0, 5 or 10 will be given to bidders based on their response)</t>
    </r>
  </si>
  <si>
    <r>
      <t xml:space="preserve">The evaluator will check if all of the line items specified by the CSIR in section 6 of Annexure B3 is contained in the project plan = 10. 
If the Project plan does not align to the link delivery times that they have committed to in their response above, the bidder will receive a partial-compliance score = 5. 
Not submitting a project plan with the line items specified in section 6 of Annexure B3 will result in a non-compliance score = 0
</t>
    </r>
    <r>
      <rPr>
        <b/>
        <sz val="1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</si>
  <si>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B3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i/>
        <sz val="10"/>
        <color rgb="FF000000"/>
        <rFont val="Arial"/>
        <family val="2"/>
      </rPr>
      <t>(a score of 0, 5 or 10 will be given to bidders based on their response)</t>
    </r>
  </si>
  <si>
    <t>Bidders must respond by selecting "Comply" in the response column and explicitly state that they will maintain the links as we require. In so doing, the bidder commits to maintain each fibre as per Section 5.2 of Annexure B3. Information about the maintenance activities of the bidder must be provided as per Section 5.2 of Annexure B3, including details of the downtime and fault logging procedures.</t>
  </si>
  <si>
    <r>
      <t xml:space="preserve">Bidders will comply if they commit to maintain a link availability of at least 99% (calculated on a quarterly basis)  and if they submit a sample SLA or supporting document that complies with the requirements set out by the CSIR in section 5.1 of Annexure B3 = 10. 
Bidders may receive a partial compliance score if they commit to maintain the link without specifying the link availability but do commit to the minimum requirements set out by the CSIR in section 5.1 of Annexure B3 = 5. 
Bidders may also receive a partial compliance score if they commit to maintain a link availability of at least 99% (calculated on a quarterly basis) but do not provide any details to commit to the minimum requirements set out by the CSIR in section 5.1 of Annexure B3 = 5. 
Bidders that do not commit to maintain a link availability of at least 99% and who do not provide any details to commit to the minimum requirements set out by the CSIR in section 5.1 of Annexure B3 will receive a non-compliance score and fail the evaluation = 0. 
</t>
    </r>
    <r>
      <rPr>
        <b/>
        <i/>
        <sz val="10"/>
        <rFont val="Arial"/>
        <family val="2"/>
      </rPr>
      <t>(a score of 0, 5 or 10 will be given to bidders based on their response)</t>
    </r>
  </si>
  <si>
    <r>
      <t>Bidders will comply if all of a link's fibre is underground = 10
Bidders will not comply if all of a link's fibre is not underground = 0</t>
    </r>
    <r>
      <rPr>
        <b/>
        <sz val="10"/>
        <rFont val="Arial"/>
        <family val="2"/>
      </rPr>
      <t xml:space="preserve"> 
(a score of 0 or 10 will be given to bidders based on their response)</t>
    </r>
  </si>
  <si>
    <r>
      <t xml:space="preserve">Bidders will comply if they submit a detailed diagram or description of their existing infrastructure over which the circuit(s) will be provisioned as specified in section 3 of Annexure B3, and it has to include points like the exchanges or Points of Presence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=5 
Bidders who do not provide a diagram or detailed description will receive a non-compliance score and fail the evaluation = 0
</t>
    </r>
    <r>
      <rPr>
        <b/>
        <sz val="10"/>
        <color rgb="FF000000"/>
        <rFont val="Arial"/>
        <family val="2"/>
      </rPr>
      <t>(a score of 0, 5 or 10 will be given to bidders based on their response)</t>
    </r>
  </si>
  <si>
    <t>3575/09/06/2023 - Managed Bandwidth Links for the South African National Research Network (SANReN) Backbone Extensions in the Eastern Cape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</si>
</sst>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0"/>
      <color rgb="FF000000"/>
      <name val="Arial"/>
      <family val="2"/>
    </font>
    <font>
      <sz val="10"/>
      <color rgb="FF222222"/>
      <name val="Arial"/>
      <family val="2"/>
    </font>
    <font>
      <b/>
      <i/>
      <sz val="11"/>
      <color rgb="FF000000"/>
      <name val="Arial"/>
      <family val="2"/>
    </font>
    <font>
      <sz val="10"/>
      <color rgb="FF222222"/>
      <name val="Arial"/>
      <family val="2"/>
    </font>
    <font>
      <sz val="14"/>
      <color theme="0"/>
      <name val="Arial"/>
      <family val="2"/>
    </font>
    <font>
      <b/>
      <sz val="10"/>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4" fillId="0" borderId="0" applyFont="0" applyFill="0" applyBorder="0" applyAlignment="0" applyProtection="0"/>
    <xf numFmtId="0" fontId="14" fillId="0" borderId="0"/>
  </cellStyleXfs>
  <cellXfs count="87">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0" fillId="0" borderId="5" xfId="0" applyFont="1" applyBorder="1" applyAlignment="1">
      <alignment horizontal="left" vertical="center"/>
    </xf>
    <xf numFmtId="0" fontId="20" fillId="3" borderId="6" xfId="0" applyFont="1" applyFill="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left" vertical="center"/>
    </xf>
    <xf numFmtId="0" fontId="20" fillId="3" borderId="19" xfId="0"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left" vertical="center"/>
    </xf>
    <xf numFmtId="0" fontId="20" fillId="3" borderId="22" xfId="0" applyFont="1" applyFill="1" applyBorder="1" applyAlignment="1">
      <alignment horizontal="center" vertical="center"/>
    </xf>
    <xf numFmtId="164" fontId="20" fillId="3" borderId="22" xfId="0" applyNumberFormat="1" applyFont="1" applyFill="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left" vertical="center"/>
    </xf>
    <xf numFmtId="9" fontId="20" fillId="0" borderId="9" xfId="0" applyNumberFormat="1" applyFont="1" applyBorder="1" applyAlignment="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vertical="center"/>
    </xf>
    <xf numFmtId="0" fontId="20" fillId="4" borderId="18" xfId="0" applyFont="1" applyFill="1" applyBorder="1" applyAlignment="1">
      <alignment horizontal="center" vertical="center" wrapText="1"/>
    </xf>
    <xf numFmtId="10" fontId="20" fillId="4" borderId="18" xfId="0" applyNumberFormat="1" applyFont="1" applyFill="1" applyBorder="1" applyAlignment="1">
      <alignment horizontal="center" vertical="center" wrapText="1"/>
    </xf>
    <xf numFmtId="1" fontId="20" fillId="5" borderId="18" xfId="0" applyNumberFormat="1" applyFont="1" applyFill="1" applyBorder="1" applyAlignment="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6" fillId="3" borderId="18" xfId="0" applyFont="1" applyFill="1" applyBorder="1" applyAlignment="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lignment vertical="center"/>
    </xf>
    <xf numFmtId="49" fontId="20" fillId="8" borderId="18" xfId="0" applyNumberFormat="1" applyFont="1" applyFill="1" applyBorder="1" applyAlignment="1">
      <alignment horizontal="center" vertical="center" wrapText="1"/>
    </xf>
    <xf numFmtId="49" fontId="20" fillId="8" borderId="18" xfId="0" applyNumberFormat="1" applyFont="1" applyFill="1" applyBorder="1" applyAlignment="1">
      <alignment horizontal="left" vertical="center" wrapText="1"/>
    </xf>
    <xf numFmtId="0" fontId="20"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6" fillId="11" borderId="18" xfId="0" applyFont="1" applyFill="1" applyBorder="1" applyAlignment="1">
      <alignment horizontal="center" vertical="center" wrapText="1"/>
    </xf>
    <xf numFmtId="0" fontId="23" fillId="0" borderId="18" xfId="0" applyFont="1" applyBorder="1" applyAlignment="1">
      <alignment horizontal="left" vertical="center" wrapText="1"/>
    </xf>
    <xf numFmtId="0" fontId="24" fillId="0" borderId="0" xfId="0" applyFont="1" applyAlignment="1">
      <alignment vertical="center" wrapText="1"/>
    </xf>
    <xf numFmtId="0" fontId="21" fillId="0" borderId="0" xfId="0" applyFont="1" applyAlignment="1">
      <alignment vertical="center"/>
    </xf>
    <xf numFmtId="0" fontId="26" fillId="0" borderId="18" xfId="0" applyFont="1" applyBorder="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0" fontId="16" fillId="12" borderId="0" xfId="0" applyFont="1" applyFill="1" applyAlignment="1">
      <alignment vertical="center"/>
    </xf>
    <xf numFmtId="0" fontId="10" fillId="12" borderId="18" xfId="0" applyFont="1" applyFill="1" applyBorder="1" applyAlignment="1">
      <alignment horizontal="left" vertical="center" wrapText="1"/>
    </xf>
    <xf numFmtId="0" fontId="11" fillId="12" borderId="18" xfId="0" applyFont="1" applyFill="1" applyBorder="1" applyAlignment="1">
      <alignment horizontal="left" vertical="center" wrapText="1"/>
    </xf>
    <xf numFmtId="0" fontId="10" fillId="0" borderId="18" xfId="2" applyFont="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20" fillId="4" borderId="18" xfId="0" applyNumberFormat="1" applyFont="1" applyFill="1" applyBorder="1" applyAlignment="1">
      <alignment horizontal="left" vertical="center" wrapText="1"/>
    </xf>
    <xf numFmtId="0" fontId="21" fillId="0" borderId="18" xfId="0" applyFont="1" applyBorder="1" applyAlignment="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lignment horizontal="center" vertical="center"/>
    </xf>
    <xf numFmtId="49" fontId="20" fillId="8" borderId="12" xfId="0" applyNumberFormat="1" applyFont="1" applyFill="1" applyBorder="1" applyAlignment="1">
      <alignment horizontal="center" vertical="center" wrapText="1"/>
    </xf>
    <xf numFmtId="49" fontId="20" fillId="8" borderId="14" xfId="0" applyNumberFormat="1" applyFont="1" applyFill="1" applyBorder="1" applyAlignment="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lignment horizontal="center" vertical="center" wrapText="1"/>
    </xf>
    <xf numFmtId="0" fontId="21" fillId="7" borderId="18" xfId="0" applyFont="1" applyFill="1" applyBorder="1" applyAlignment="1">
      <alignment vertical="center"/>
    </xf>
    <xf numFmtId="0" fontId="20"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3.7265625" style="1" customWidth="1"/>
    <col min="12" max="17" width="5.453125" style="1" customWidth="1"/>
    <col min="18" max="26" width="13.453125" style="1" customWidth="1"/>
    <col min="27" max="16384" width="15.1796875" style="1"/>
  </cols>
  <sheetData>
    <row r="1" spans="1:12" ht="25.5" customHeight="1" thickBot="1" x14ac:dyDescent="0.4">
      <c r="C1" s="59" t="s">
        <v>100</v>
      </c>
      <c r="D1" s="60"/>
      <c r="E1" s="60"/>
      <c r="F1" s="60"/>
      <c r="G1" s="60"/>
      <c r="H1" s="60"/>
      <c r="I1" s="60"/>
      <c r="J1" s="60"/>
      <c r="K1" s="61"/>
    </row>
    <row r="3" spans="1:12" ht="27" customHeight="1" x14ac:dyDescent="0.35">
      <c r="A3" s="2"/>
      <c r="B3" s="2"/>
      <c r="C3" s="65" t="s">
        <v>0</v>
      </c>
      <c r="D3" s="66"/>
      <c r="E3" s="66"/>
      <c r="F3" s="66"/>
      <c r="G3" s="66"/>
      <c r="H3" s="66"/>
      <c r="I3" s="66"/>
      <c r="J3" s="66"/>
      <c r="K3" s="67"/>
      <c r="L3" s="2"/>
    </row>
    <row r="4" spans="1:12" ht="14.25" customHeight="1" x14ac:dyDescent="0.35">
      <c r="A4" s="2"/>
      <c r="B4" s="2"/>
      <c r="C4" s="2"/>
      <c r="D4" s="2"/>
      <c r="E4" s="2"/>
      <c r="F4" s="2"/>
      <c r="G4" s="2"/>
      <c r="H4" s="2"/>
      <c r="I4" s="2"/>
      <c r="J4" s="2"/>
      <c r="K4" s="2"/>
      <c r="L4" s="2"/>
    </row>
    <row r="5" spans="1:12" ht="41.25" customHeight="1" x14ac:dyDescent="0.35">
      <c r="A5" s="3">
        <v>1</v>
      </c>
      <c r="B5" s="4"/>
      <c r="C5" s="68" t="s">
        <v>1</v>
      </c>
      <c r="D5" s="69"/>
      <c r="E5" s="69"/>
      <c r="F5" s="69"/>
      <c r="G5" s="69"/>
      <c r="H5" s="69"/>
      <c r="I5" s="69"/>
      <c r="J5" s="69"/>
      <c r="K5" s="70"/>
      <c r="L5" s="2"/>
    </row>
    <row r="6" spans="1:12" ht="41.25" customHeight="1" x14ac:dyDescent="0.35">
      <c r="A6" s="3">
        <f>A5+1</f>
        <v>2</v>
      </c>
      <c r="B6" s="4"/>
      <c r="C6" s="71" t="s">
        <v>2</v>
      </c>
      <c r="D6" s="69"/>
      <c r="E6" s="69"/>
      <c r="F6" s="69"/>
      <c r="G6" s="69"/>
      <c r="H6" s="69"/>
      <c r="I6" s="69"/>
      <c r="J6" s="69"/>
      <c r="K6" s="70"/>
      <c r="L6" s="2"/>
    </row>
    <row r="7" spans="1:12" ht="41.25" customHeight="1" x14ac:dyDescent="0.35">
      <c r="A7" s="3">
        <f t="shared" ref="A7:A11" si="0">A6+1</f>
        <v>3</v>
      </c>
      <c r="B7" s="4"/>
      <c r="C7" s="71" t="s">
        <v>65</v>
      </c>
      <c r="D7" s="69"/>
      <c r="E7" s="69"/>
      <c r="F7" s="69"/>
      <c r="G7" s="69"/>
      <c r="H7" s="69"/>
      <c r="I7" s="69"/>
      <c r="J7" s="69"/>
      <c r="K7" s="70"/>
      <c r="L7" s="2"/>
    </row>
    <row r="8" spans="1:12" ht="41.25" customHeight="1" x14ac:dyDescent="0.35">
      <c r="A8" s="8">
        <f t="shared" si="0"/>
        <v>4</v>
      </c>
      <c r="B8" s="9"/>
      <c r="C8" s="71" t="s">
        <v>3</v>
      </c>
      <c r="D8" s="69"/>
      <c r="E8" s="69"/>
      <c r="F8" s="69"/>
      <c r="G8" s="69"/>
      <c r="H8" s="69"/>
      <c r="I8" s="69"/>
      <c r="J8" s="69"/>
      <c r="K8" s="70"/>
    </row>
    <row r="9" spans="1:12" ht="41.25" customHeight="1" x14ac:dyDescent="0.35">
      <c r="A9" s="8">
        <f t="shared" si="0"/>
        <v>5</v>
      </c>
      <c r="B9" s="9"/>
      <c r="C9" s="72" t="s">
        <v>4</v>
      </c>
      <c r="D9" s="69"/>
      <c r="E9" s="69"/>
      <c r="F9" s="69"/>
      <c r="G9" s="69"/>
      <c r="H9" s="69"/>
      <c r="I9" s="69"/>
      <c r="J9" s="69"/>
      <c r="K9" s="70"/>
    </row>
    <row r="10" spans="1:12" ht="41.25" customHeight="1" x14ac:dyDescent="0.35">
      <c r="A10" s="3">
        <f t="shared" si="0"/>
        <v>6</v>
      </c>
      <c r="B10" s="4"/>
      <c r="C10" s="71" t="s">
        <v>5</v>
      </c>
      <c r="D10" s="69"/>
      <c r="E10" s="69"/>
      <c r="F10" s="69"/>
      <c r="G10" s="69"/>
      <c r="H10" s="69"/>
      <c r="I10" s="69"/>
      <c r="J10" s="69"/>
      <c r="K10" s="70"/>
      <c r="L10" s="2"/>
    </row>
    <row r="11" spans="1:12" ht="41.25" customHeight="1" x14ac:dyDescent="0.35">
      <c r="A11" s="3">
        <f t="shared" si="0"/>
        <v>7</v>
      </c>
      <c r="B11" s="4"/>
      <c r="C11" s="71" t="s">
        <v>6</v>
      </c>
      <c r="D11" s="69"/>
      <c r="E11" s="69"/>
      <c r="F11" s="69"/>
      <c r="G11" s="69"/>
      <c r="H11" s="69"/>
      <c r="I11" s="69"/>
      <c r="J11" s="69"/>
      <c r="K11" s="70"/>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4"/>
      <c r="D13" s="63"/>
      <c r="E13" s="63"/>
      <c r="F13" s="63"/>
      <c r="G13" s="63"/>
      <c r="H13" s="63"/>
      <c r="I13" s="63"/>
      <c r="J13" s="63"/>
      <c r="K13" s="63"/>
      <c r="L13" s="2"/>
    </row>
    <row r="14" spans="1:12" ht="18.75" customHeight="1" x14ac:dyDescent="0.35">
      <c r="A14" s="2"/>
      <c r="B14" s="2"/>
      <c r="C14" s="62" t="s">
        <v>7</v>
      </c>
      <c r="D14" s="63"/>
      <c r="E14" s="63"/>
      <c r="F14" s="63"/>
      <c r="G14" s="63"/>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16"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5" t="s">
        <v>100</v>
      </c>
      <c r="C1" s="76"/>
      <c r="D1" s="76"/>
      <c r="E1" s="76"/>
      <c r="F1" s="76"/>
      <c r="G1" s="76"/>
      <c r="H1" s="76"/>
      <c r="I1" s="76"/>
      <c r="J1" s="76"/>
      <c r="K1" s="77"/>
    </row>
    <row r="3" spans="1:12" x14ac:dyDescent="0.35">
      <c r="B3" s="86" t="s">
        <v>74</v>
      </c>
      <c r="C3" s="86"/>
      <c r="D3" s="86"/>
      <c r="E3" s="86"/>
      <c r="F3" s="86"/>
      <c r="G3" s="86"/>
      <c r="H3" s="86"/>
      <c r="I3" s="86"/>
      <c r="J3" s="86"/>
      <c r="K3" s="86"/>
    </row>
    <row r="4" spans="1:12" ht="14.5" thickBot="1" x14ac:dyDescent="0.4">
      <c r="B4" s="78"/>
      <c r="C4" s="78"/>
      <c r="D4" s="78"/>
      <c r="E4" s="78"/>
      <c r="F4" s="78"/>
      <c r="G4" s="78"/>
      <c r="H4" s="78"/>
      <c r="I4" s="78"/>
      <c r="J4" s="78"/>
      <c r="K4" s="78"/>
    </row>
    <row r="5" spans="1:12" ht="14.5" thickBot="1" x14ac:dyDescent="0.4">
      <c r="B5" s="79" t="s">
        <v>18</v>
      </c>
      <c r="C5" s="80"/>
      <c r="D5" s="81"/>
      <c r="E5" s="82"/>
      <c r="F5" s="82"/>
      <c r="G5" s="82"/>
      <c r="H5" s="82"/>
      <c r="I5" s="82"/>
      <c r="J5" s="82"/>
      <c r="K5" s="8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16.25" customHeight="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82</v>
      </c>
      <c r="E17" s="43" t="s">
        <v>19</v>
      </c>
      <c r="F17" s="44"/>
      <c r="G17" s="37" t="b">
        <f>I17&lt;$G$14</f>
        <v>0</v>
      </c>
      <c r="H17" s="38">
        <v>0.08</v>
      </c>
      <c r="I17" s="47">
        <f t="shared" si="0"/>
        <v>10</v>
      </c>
      <c r="J17" s="37">
        <f t="shared" si="1"/>
        <v>8</v>
      </c>
      <c r="K17" s="37"/>
    </row>
    <row r="18" spans="1:11" ht="140.25" customHeight="1" x14ac:dyDescent="0.35">
      <c r="B18" s="35" t="s">
        <v>76</v>
      </c>
      <c r="C18" s="35" t="s">
        <v>64</v>
      </c>
      <c r="D18" s="36" t="s">
        <v>98</v>
      </c>
      <c r="E18" s="43" t="s">
        <v>19</v>
      </c>
      <c r="F18" s="44"/>
      <c r="G18" s="37" t="b">
        <f t="shared" ref="G18:G31" si="2">I18&lt;$G$14</f>
        <v>0</v>
      </c>
      <c r="H18" s="38">
        <v>0.08</v>
      </c>
      <c r="I18" s="47">
        <f t="shared" si="0"/>
        <v>10</v>
      </c>
      <c r="J18" s="37">
        <f t="shared" si="1"/>
        <v>8</v>
      </c>
      <c r="K18" s="37"/>
    </row>
    <row r="19" spans="1:11" ht="126.5" x14ac:dyDescent="0.35">
      <c r="A19" s="54"/>
      <c r="B19" s="55" t="s">
        <v>40</v>
      </c>
      <c r="C19" s="56" t="s">
        <v>77</v>
      </c>
      <c r="D19" s="56" t="s">
        <v>84</v>
      </c>
      <c r="E19" s="43" t="s">
        <v>19</v>
      </c>
      <c r="F19" s="44"/>
      <c r="G19" s="37" t="b">
        <f t="shared" si="2"/>
        <v>0</v>
      </c>
      <c r="H19" s="38">
        <v>0.08</v>
      </c>
      <c r="I19" s="47">
        <f t="shared" si="0"/>
        <v>10</v>
      </c>
      <c r="J19" s="37">
        <f t="shared" si="1"/>
        <v>8</v>
      </c>
      <c r="K19" s="37"/>
    </row>
    <row r="20" spans="1:11" ht="163.5" x14ac:dyDescent="0.35">
      <c r="B20" s="36" t="s">
        <v>42</v>
      </c>
      <c r="C20" s="35" t="s">
        <v>43</v>
      </c>
      <c r="D20" s="35" t="s">
        <v>85</v>
      </c>
      <c r="E20" s="43" t="s">
        <v>19</v>
      </c>
      <c r="F20" s="44"/>
      <c r="G20" s="37" t="b">
        <f t="shared" si="2"/>
        <v>0</v>
      </c>
      <c r="H20" s="38">
        <v>0.05</v>
      </c>
      <c r="I20" s="47">
        <f t="shared" si="0"/>
        <v>10</v>
      </c>
      <c r="J20" s="37">
        <f t="shared" si="1"/>
        <v>5</v>
      </c>
      <c r="K20" s="37"/>
    </row>
    <row r="21" spans="1:11" ht="201" x14ac:dyDescent="0.35">
      <c r="B21" s="35" t="s">
        <v>44</v>
      </c>
      <c r="C21" s="35" t="s">
        <v>45</v>
      </c>
      <c r="D21" s="35" t="s">
        <v>86</v>
      </c>
      <c r="E21" s="43" t="s">
        <v>19</v>
      </c>
      <c r="F21" s="44"/>
      <c r="G21" s="37" t="b">
        <f t="shared" si="2"/>
        <v>0</v>
      </c>
      <c r="H21" s="38">
        <v>0.05</v>
      </c>
      <c r="I21" s="47">
        <f t="shared" si="0"/>
        <v>10</v>
      </c>
      <c r="J21" s="37">
        <f t="shared" si="1"/>
        <v>5</v>
      </c>
      <c r="K21" s="37"/>
    </row>
    <row r="22" spans="1:11" ht="164" x14ac:dyDescent="0.35">
      <c r="B22" s="35" t="s">
        <v>46</v>
      </c>
      <c r="C22" s="35" t="s">
        <v>47</v>
      </c>
      <c r="D22" s="35" t="s">
        <v>87</v>
      </c>
      <c r="E22" s="43" t="s">
        <v>19</v>
      </c>
      <c r="F22" s="44"/>
      <c r="G22" s="37" t="b">
        <f t="shared" si="2"/>
        <v>0</v>
      </c>
      <c r="H22" s="38">
        <v>0.03</v>
      </c>
      <c r="I22" s="47">
        <f t="shared" si="0"/>
        <v>10</v>
      </c>
      <c r="J22" s="37">
        <f t="shared" si="1"/>
        <v>3</v>
      </c>
      <c r="K22" s="37"/>
    </row>
    <row r="23" spans="1:11" ht="126" x14ac:dyDescent="0.35">
      <c r="B23" s="35" t="s">
        <v>48</v>
      </c>
      <c r="C23" s="35" t="s">
        <v>49</v>
      </c>
      <c r="D23" s="35" t="s">
        <v>88</v>
      </c>
      <c r="E23" s="43" t="s">
        <v>19</v>
      </c>
      <c r="F23" s="44"/>
      <c r="G23" s="37" t="b">
        <f t="shared" si="2"/>
        <v>0</v>
      </c>
      <c r="H23" s="38">
        <v>0.03</v>
      </c>
      <c r="I23" s="47">
        <f t="shared" si="0"/>
        <v>10</v>
      </c>
      <c r="J23" s="37">
        <f t="shared" si="1"/>
        <v>3</v>
      </c>
      <c r="K23" s="37"/>
    </row>
    <row r="24" spans="1:11" ht="126" x14ac:dyDescent="0.35">
      <c r="B24" s="35" t="s">
        <v>50</v>
      </c>
      <c r="C24" s="35" t="s">
        <v>51</v>
      </c>
      <c r="D24" s="35" t="s">
        <v>89</v>
      </c>
      <c r="E24" s="43" t="s">
        <v>19</v>
      </c>
      <c r="F24" s="44"/>
      <c r="G24" s="37" t="b">
        <f t="shared" si="2"/>
        <v>0</v>
      </c>
      <c r="H24" s="38">
        <v>0.03</v>
      </c>
      <c r="I24" s="47">
        <f t="shared" si="0"/>
        <v>10</v>
      </c>
      <c r="J24" s="37">
        <f t="shared" si="1"/>
        <v>3</v>
      </c>
      <c r="K24" s="37"/>
    </row>
    <row r="25" spans="1:11" ht="126" x14ac:dyDescent="0.35">
      <c r="B25" s="35" t="s">
        <v>52</v>
      </c>
      <c r="C25" s="35" t="s">
        <v>53</v>
      </c>
      <c r="D25" s="35" t="s">
        <v>90</v>
      </c>
      <c r="E25" s="43" t="s">
        <v>19</v>
      </c>
      <c r="F25" s="44"/>
      <c r="G25" s="37" t="b">
        <f t="shared" si="2"/>
        <v>0</v>
      </c>
      <c r="H25" s="38">
        <v>0.03</v>
      </c>
      <c r="I25" s="47">
        <f t="shared" si="0"/>
        <v>10</v>
      </c>
      <c r="J25" s="37">
        <f t="shared" si="1"/>
        <v>3</v>
      </c>
      <c r="K25" s="37"/>
    </row>
    <row r="26" spans="1:11" ht="126.5" x14ac:dyDescent="0.35">
      <c r="B26" s="35" t="s">
        <v>54</v>
      </c>
      <c r="C26" s="35" t="s">
        <v>55</v>
      </c>
      <c r="D26" s="35" t="s">
        <v>91</v>
      </c>
      <c r="E26" s="43" t="s">
        <v>19</v>
      </c>
      <c r="F26" s="44"/>
      <c r="G26" s="37" t="b">
        <f t="shared" si="2"/>
        <v>0</v>
      </c>
      <c r="H26" s="38">
        <v>0.03</v>
      </c>
      <c r="I26" s="47">
        <f t="shared" si="0"/>
        <v>10</v>
      </c>
      <c r="J26" s="37">
        <f t="shared" si="1"/>
        <v>3</v>
      </c>
      <c r="K26" s="37"/>
    </row>
    <row r="27" spans="1:11" ht="238" x14ac:dyDescent="0.35">
      <c r="B27" s="35" t="s">
        <v>79</v>
      </c>
      <c r="C27" s="35" t="s">
        <v>56</v>
      </c>
      <c r="D27" s="36" t="s">
        <v>97</v>
      </c>
      <c r="E27" s="43" t="s">
        <v>19</v>
      </c>
      <c r="F27" s="44"/>
      <c r="G27" s="37" t="b">
        <f t="shared" si="2"/>
        <v>0</v>
      </c>
      <c r="H27" s="38">
        <v>0.1</v>
      </c>
      <c r="I27" s="47">
        <f t="shared" si="0"/>
        <v>10</v>
      </c>
      <c r="J27" s="37">
        <f t="shared" si="1"/>
        <v>10</v>
      </c>
      <c r="K27" s="37"/>
    </row>
    <row r="28" spans="1:11" ht="125.5" x14ac:dyDescent="0.35">
      <c r="B28" s="35" t="s">
        <v>57</v>
      </c>
      <c r="C28" s="35" t="s">
        <v>96</v>
      </c>
      <c r="D28" s="35" t="s">
        <v>92</v>
      </c>
      <c r="E28" s="43" t="s">
        <v>19</v>
      </c>
      <c r="F28" s="44"/>
      <c r="G28" s="37" t="b">
        <f t="shared" si="2"/>
        <v>0</v>
      </c>
      <c r="H28" s="38">
        <v>0.1</v>
      </c>
      <c r="I28" s="47">
        <f t="shared" si="0"/>
        <v>10</v>
      </c>
      <c r="J28" s="37">
        <f t="shared" si="1"/>
        <v>10</v>
      </c>
      <c r="K28" s="37"/>
    </row>
    <row r="29" spans="1:11" ht="125.5" x14ac:dyDescent="0.35">
      <c r="B29" s="45" t="s">
        <v>58</v>
      </c>
      <c r="C29" s="46" t="s">
        <v>59</v>
      </c>
      <c r="D29" s="46" t="s">
        <v>93</v>
      </c>
      <c r="E29" s="43" t="s">
        <v>19</v>
      </c>
      <c r="F29" s="44"/>
      <c r="G29" s="37" t="b">
        <f t="shared" si="2"/>
        <v>0</v>
      </c>
      <c r="H29" s="38">
        <v>0.05</v>
      </c>
      <c r="I29" s="47">
        <f t="shared" si="0"/>
        <v>10</v>
      </c>
      <c r="J29" s="37">
        <f t="shared" si="1"/>
        <v>5</v>
      </c>
      <c r="K29" s="37"/>
    </row>
    <row r="30" spans="1:11" ht="125.5" x14ac:dyDescent="0.35">
      <c r="B30" s="45" t="s">
        <v>60</v>
      </c>
      <c r="C30" s="46" t="s">
        <v>61</v>
      </c>
      <c r="D30" s="58" t="s">
        <v>94</v>
      </c>
      <c r="E30" s="43" t="s">
        <v>19</v>
      </c>
      <c r="F30" s="44"/>
      <c r="G30" s="37" t="b">
        <f t="shared" si="2"/>
        <v>0</v>
      </c>
      <c r="H30" s="38">
        <v>0.05</v>
      </c>
      <c r="I30" s="47">
        <f t="shared" si="0"/>
        <v>10</v>
      </c>
      <c r="J30" s="37">
        <f t="shared" si="1"/>
        <v>5</v>
      </c>
      <c r="K30" s="37"/>
    </row>
    <row r="31" spans="1:11" ht="163" x14ac:dyDescent="0.35">
      <c r="B31" s="35" t="s">
        <v>62</v>
      </c>
      <c r="C31" s="36" t="s">
        <v>63</v>
      </c>
      <c r="D31" s="35" t="s">
        <v>95</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18:E19 E22:E26" xr:uid="{00000000-0002-0000-0900-000000000000}">
      <formula1>$D$7:$D$8</formula1>
    </dataValidation>
    <dataValidation type="list" allowBlank="1" showErrorMessage="1" sqref="E27:E31 E16:E17" xr:uid="{00000000-0002-0000-0900-000001000000}">
      <formula1>$E$7:$E$9</formula1>
    </dataValidation>
    <dataValidation type="list" allowBlank="1" showErrorMessage="1" sqref="E20:E21" xr:uid="{00000000-0002-0000-0900-000002000000}">
      <formula1>$E$7:$E$8</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
  <sheetViews>
    <sheetView topLeftCell="A16"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75</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H22*10*I22</f>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00000000-0002-0000-0A00-000000000000}">
      <formula1>$E$7:$E$8</formula1>
    </dataValidation>
    <dataValidation type="list" allowBlank="1" showErrorMessage="1" sqref="E27:E31 E16:E17" xr:uid="{00000000-0002-0000-0A00-000001000000}">
      <formula1>$E$7:$E$9</formula1>
    </dataValidation>
    <dataValidation type="list" allowBlank="1" showErrorMessage="1" sqref="E15 E22:E26 E19" xr:uid="{00000000-0002-0000-0A00-000002000000}">
      <formula1>$D$7:$D$8</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abSelected="1" topLeftCell="A19" zoomScale="60" zoomScaleNormal="60" workbookViewId="0">
      <selection activeCell="B27" sqref="B27"/>
    </sheetView>
  </sheetViews>
  <sheetFormatPr defaultColWidth="15.1796875" defaultRowHeight="14" x14ac:dyDescent="0.35"/>
  <cols>
    <col min="1" max="1" width="8.1796875" style="10" customWidth="1"/>
    <col min="2" max="2" width="15.453125" style="10" customWidth="1"/>
    <col min="3" max="3" width="47.453125" style="10" customWidth="1"/>
    <col min="4" max="4" width="79" style="10" customWidth="1"/>
    <col min="5" max="5" width="21.453125" style="10" customWidth="1"/>
    <col min="6" max="6" width="51.453125" style="10" customWidth="1"/>
    <col min="7" max="7" width="8.26953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ht="18" customHeight="1" x14ac:dyDescent="0.35">
      <c r="B3" s="86" t="s">
        <v>67</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A6" s="50"/>
      <c r="B6" s="52"/>
      <c r="C6" s="53"/>
      <c r="D6" s="53"/>
      <c r="E6" s="53"/>
      <c r="F6" s="12"/>
      <c r="G6" s="12"/>
      <c r="H6" s="12"/>
      <c r="I6" s="12"/>
      <c r="J6" s="12"/>
      <c r="K6" s="12"/>
    </row>
    <row r="7" spans="1:12" x14ac:dyDescent="0.35">
      <c r="A7" s="50"/>
      <c r="B7" s="13">
        <v>0</v>
      </c>
      <c r="C7" s="13">
        <v>0</v>
      </c>
      <c r="D7" s="13" t="s">
        <v>19</v>
      </c>
      <c r="E7" s="13" t="s">
        <v>19</v>
      </c>
      <c r="F7" s="13"/>
      <c r="H7" s="14" t="s">
        <v>20</v>
      </c>
      <c r="I7" s="15"/>
      <c r="J7" s="15"/>
      <c r="K7" s="16" t="str">
        <f>IF(AND(K8="PASS",K9="PASS"), "PASS","FAIL")</f>
        <v>PASS</v>
      </c>
    </row>
    <row r="8" spans="1:12" x14ac:dyDescent="0.35">
      <c r="A8" s="50"/>
      <c r="B8" s="13">
        <v>10</v>
      </c>
      <c r="C8" s="13">
        <v>5</v>
      </c>
      <c r="D8" s="13" t="s">
        <v>21</v>
      </c>
      <c r="E8" s="13" t="s">
        <v>22</v>
      </c>
      <c r="F8" s="13" t="s">
        <v>23</v>
      </c>
      <c r="H8" s="17" t="s">
        <v>24</v>
      </c>
      <c r="I8" s="18"/>
      <c r="J8" s="18"/>
      <c r="K8" s="19" t="str">
        <f>IF((OR(G15:G31)),"FAIL","PASS")</f>
        <v>PASS</v>
      </c>
    </row>
    <row r="9" spans="1:12" x14ac:dyDescent="0.35">
      <c r="A9" s="50"/>
      <c r="B9" s="13"/>
      <c r="C9" s="13">
        <v>10</v>
      </c>
      <c r="D9" s="13"/>
      <c r="E9" s="13" t="s">
        <v>21</v>
      </c>
      <c r="F9" s="13"/>
      <c r="H9" s="20" t="s">
        <v>25</v>
      </c>
      <c r="I9" s="21"/>
      <c r="J9" s="22"/>
      <c r="K9" s="23" t="str">
        <f>IF(J10&gt;=I10,"PASS","FAIL")</f>
        <v>PASS</v>
      </c>
    </row>
    <row r="10" spans="1:12" x14ac:dyDescent="0.35">
      <c r="A10" s="50"/>
      <c r="B10" s="13"/>
      <c r="C10" s="13"/>
      <c r="D10" s="13"/>
      <c r="E10" s="13"/>
      <c r="F10" s="13"/>
      <c r="H10" s="24" t="s">
        <v>26</v>
      </c>
      <c r="I10" s="25">
        <v>0.7</v>
      </c>
      <c r="J10" s="26">
        <f>J14</f>
        <v>1</v>
      </c>
      <c r="K10" s="27"/>
    </row>
    <row r="11" spans="1:12" x14ac:dyDescent="0.35">
      <c r="A11" s="50"/>
      <c r="B11" s="50"/>
      <c r="C11" s="50"/>
      <c r="D11" s="50"/>
      <c r="E11" s="50"/>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16.25" customHeight="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38"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40.25" customHeight="1" x14ac:dyDescent="0.35">
      <c r="B17" s="35" t="s">
        <v>37</v>
      </c>
      <c r="C17" s="35" t="s">
        <v>38</v>
      </c>
      <c r="D17" s="35" t="s">
        <v>82</v>
      </c>
      <c r="E17" s="43" t="s">
        <v>19</v>
      </c>
      <c r="F17" s="44"/>
      <c r="G17" s="37" t="b">
        <f>I17&lt;$G$14</f>
        <v>0</v>
      </c>
      <c r="H17" s="38">
        <v>0.08</v>
      </c>
      <c r="I17" s="47">
        <f t="shared" si="0"/>
        <v>10</v>
      </c>
      <c r="J17" s="37">
        <f t="shared" si="1"/>
        <v>8</v>
      </c>
      <c r="K17" s="37"/>
    </row>
    <row r="18" spans="2:11" ht="176.5" customHeight="1" x14ac:dyDescent="0.35">
      <c r="B18" s="51" t="s">
        <v>39</v>
      </c>
      <c r="C18" s="36" t="s">
        <v>78</v>
      </c>
      <c r="D18" s="57" t="s">
        <v>83</v>
      </c>
      <c r="E18" s="43" t="s">
        <v>19</v>
      </c>
      <c r="F18" s="44"/>
      <c r="G18" s="37" t="b">
        <f t="shared" ref="G18:G31" si="2">I18&lt;$G$14</f>
        <v>0</v>
      </c>
      <c r="H18" s="38">
        <v>0.08</v>
      </c>
      <c r="I18" s="47">
        <f t="shared" si="0"/>
        <v>10</v>
      </c>
      <c r="J18" s="37">
        <f t="shared" si="1"/>
        <v>8</v>
      </c>
      <c r="K18" s="37"/>
    </row>
    <row r="19" spans="2:11" ht="114" x14ac:dyDescent="0.35">
      <c r="B19" s="36" t="s">
        <v>40</v>
      </c>
      <c r="C19" s="48" t="s">
        <v>41</v>
      </c>
      <c r="D19" s="56" t="s">
        <v>84</v>
      </c>
      <c r="E19" s="43" t="s">
        <v>19</v>
      </c>
      <c r="F19" s="44"/>
      <c r="G19" s="37" t="b">
        <f t="shared" si="2"/>
        <v>0</v>
      </c>
      <c r="H19" s="38">
        <v>0.08</v>
      </c>
      <c r="I19" s="47">
        <f t="shared" si="0"/>
        <v>10</v>
      </c>
      <c r="J19" s="37">
        <f t="shared" si="1"/>
        <v>8</v>
      </c>
      <c r="K19" s="37"/>
    </row>
    <row r="20" spans="2:11" ht="138.5" x14ac:dyDescent="0.35">
      <c r="B20" s="36" t="s">
        <v>42</v>
      </c>
      <c r="C20" s="35" t="s">
        <v>43</v>
      </c>
      <c r="D20" s="35" t="s">
        <v>85</v>
      </c>
      <c r="E20" s="43" t="s">
        <v>19</v>
      </c>
      <c r="F20" s="44"/>
      <c r="G20" s="37" t="b">
        <f t="shared" si="2"/>
        <v>0</v>
      </c>
      <c r="H20" s="38">
        <v>0.05</v>
      </c>
      <c r="I20" s="47">
        <f t="shared" si="0"/>
        <v>10</v>
      </c>
      <c r="J20" s="37">
        <f t="shared" si="1"/>
        <v>5</v>
      </c>
      <c r="K20" s="37"/>
    </row>
    <row r="21" spans="2:11" ht="176" x14ac:dyDescent="0.35">
      <c r="B21" s="35" t="s">
        <v>44</v>
      </c>
      <c r="C21" s="35" t="s">
        <v>45</v>
      </c>
      <c r="D21" s="35" t="s">
        <v>86</v>
      </c>
      <c r="E21" s="43" t="s">
        <v>19</v>
      </c>
      <c r="F21" s="44"/>
      <c r="G21" s="37" t="b">
        <f t="shared" si="2"/>
        <v>0</v>
      </c>
      <c r="H21" s="38">
        <v>0.05</v>
      </c>
      <c r="I21" s="47">
        <f t="shared" si="0"/>
        <v>10</v>
      </c>
      <c r="J21" s="37">
        <f t="shared" si="1"/>
        <v>5</v>
      </c>
      <c r="K21" s="37"/>
    </row>
    <row r="22" spans="2:11" ht="126" x14ac:dyDescent="0.35">
      <c r="B22" s="35" t="s">
        <v>46</v>
      </c>
      <c r="C22" s="35" t="s">
        <v>47</v>
      </c>
      <c r="D22" s="35" t="s">
        <v>87</v>
      </c>
      <c r="E22" s="43" t="s">
        <v>19</v>
      </c>
      <c r="F22" s="44"/>
      <c r="G22" s="37" t="b">
        <f t="shared" si="2"/>
        <v>0</v>
      </c>
      <c r="H22" s="38">
        <v>0.03</v>
      </c>
      <c r="I22" s="47">
        <f t="shared" si="0"/>
        <v>10</v>
      </c>
      <c r="J22" s="37">
        <f t="shared" si="1"/>
        <v>3</v>
      </c>
      <c r="K22" s="37"/>
    </row>
    <row r="23" spans="2:11" ht="88" x14ac:dyDescent="0.35">
      <c r="B23" s="35" t="s">
        <v>48</v>
      </c>
      <c r="C23" s="35" t="s">
        <v>49</v>
      </c>
      <c r="D23" s="35" t="s">
        <v>88</v>
      </c>
      <c r="E23" s="43" t="s">
        <v>19</v>
      </c>
      <c r="F23" s="44"/>
      <c r="G23" s="37" t="b">
        <f t="shared" si="2"/>
        <v>0</v>
      </c>
      <c r="H23" s="38">
        <v>0.03</v>
      </c>
      <c r="I23" s="47">
        <f t="shared" si="0"/>
        <v>10</v>
      </c>
      <c r="J23" s="37">
        <f t="shared" si="1"/>
        <v>3</v>
      </c>
      <c r="K23" s="37"/>
    </row>
    <row r="24" spans="2:11" ht="88" x14ac:dyDescent="0.35">
      <c r="B24" s="35" t="s">
        <v>50</v>
      </c>
      <c r="C24" s="35" t="s">
        <v>51</v>
      </c>
      <c r="D24" s="35" t="s">
        <v>89</v>
      </c>
      <c r="E24" s="43" t="s">
        <v>19</v>
      </c>
      <c r="F24" s="44"/>
      <c r="G24" s="37" t="b">
        <f t="shared" si="2"/>
        <v>0</v>
      </c>
      <c r="H24" s="38">
        <v>0.03</v>
      </c>
      <c r="I24" s="47">
        <f t="shared" si="0"/>
        <v>10</v>
      </c>
      <c r="J24" s="37">
        <f t="shared" si="1"/>
        <v>3</v>
      </c>
      <c r="K24" s="37"/>
    </row>
    <row r="25" spans="2:11" ht="88" x14ac:dyDescent="0.35">
      <c r="B25" s="35" t="s">
        <v>52</v>
      </c>
      <c r="C25" s="35" t="s">
        <v>53</v>
      </c>
      <c r="D25" s="35" t="s">
        <v>90</v>
      </c>
      <c r="E25" s="43" t="s">
        <v>19</v>
      </c>
      <c r="F25" s="44"/>
      <c r="G25" s="37" t="b">
        <f t="shared" si="2"/>
        <v>0</v>
      </c>
      <c r="H25" s="38">
        <v>0.03</v>
      </c>
      <c r="I25" s="47">
        <f t="shared" si="0"/>
        <v>10</v>
      </c>
      <c r="J25" s="37">
        <f t="shared" si="1"/>
        <v>3</v>
      </c>
      <c r="K25" s="37"/>
    </row>
    <row r="26" spans="2:11" ht="101" x14ac:dyDescent="0.35">
      <c r="B26" s="35" t="s">
        <v>54</v>
      </c>
      <c r="C26" s="35" t="s">
        <v>55</v>
      </c>
      <c r="D26" s="35" t="s">
        <v>91</v>
      </c>
      <c r="E26" s="43" t="s">
        <v>19</v>
      </c>
      <c r="F26" s="44"/>
      <c r="G26" s="37" t="b">
        <f t="shared" si="2"/>
        <v>0</v>
      </c>
      <c r="H26" s="38">
        <v>0.03</v>
      </c>
      <c r="I26" s="47">
        <f t="shared" si="0"/>
        <v>10</v>
      </c>
      <c r="J26" s="37">
        <f t="shared" si="1"/>
        <v>3</v>
      </c>
      <c r="K26" s="37"/>
    </row>
    <row r="27" spans="2:11" ht="221.25" customHeight="1" x14ac:dyDescent="0.35">
      <c r="B27" s="35" t="s">
        <v>79</v>
      </c>
      <c r="C27" s="35" t="s">
        <v>56</v>
      </c>
      <c r="D27" s="36" t="s">
        <v>97</v>
      </c>
      <c r="E27" s="43" t="s">
        <v>19</v>
      </c>
      <c r="F27" s="44"/>
      <c r="G27" s="37" t="b">
        <f t="shared" si="2"/>
        <v>0</v>
      </c>
      <c r="H27" s="38">
        <v>0.1</v>
      </c>
      <c r="I27" s="47">
        <f t="shared" si="0"/>
        <v>10</v>
      </c>
      <c r="J27" s="37">
        <f t="shared" si="1"/>
        <v>10</v>
      </c>
      <c r="K27" s="37"/>
    </row>
    <row r="28" spans="2:11" ht="113" x14ac:dyDescent="0.35">
      <c r="B28" s="35" t="s">
        <v>57</v>
      </c>
      <c r="C28" s="35" t="s">
        <v>96</v>
      </c>
      <c r="D28" s="35" t="s">
        <v>92</v>
      </c>
      <c r="E28" s="43" t="s">
        <v>19</v>
      </c>
      <c r="F28" s="44"/>
      <c r="G28" s="37" t="b">
        <f t="shared" si="2"/>
        <v>0</v>
      </c>
      <c r="H28" s="38">
        <v>0.1</v>
      </c>
      <c r="I28" s="47">
        <f t="shared" si="0"/>
        <v>10</v>
      </c>
      <c r="J28" s="37">
        <f t="shared" si="1"/>
        <v>10</v>
      </c>
      <c r="K28" s="37"/>
    </row>
    <row r="29" spans="2:11" ht="125.5" x14ac:dyDescent="0.35">
      <c r="B29" s="45" t="s">
        <v>58</v>
      </c>
      <c r="C29" s="46" t="s">
        <v>59</v>
      </c>
      <c r="D29" s="46" t="s">
        <v>93</v>
      </c>
      <c r="E29" s="43" t="s">
        <v>19</v>
      </c>
      <c r="F29" s="44"/>
      <c r="G29" s="37" t="b">
        <f t="shared" si="2"/>
        <v>0</v>
      </c>
      <c r="H29" s="38">
        <v>0.05</v>
      </c>
      <c r="I29" s="47">
        <f t="shared" si="0"/>
        <v>10</v>
      </c>
      <c r="J29" s="37">
        <f t="shared" si="1"/>
        <v>5</v>
      </c>
      <c r="K29" s="37"/>
    </row>
    <row r="30" spans="2:11" ht="113" x14ac:dyDescent="0.35">
      <c r="B30" s="45" t="s">
        <v>60</v>
      </c>
      <c r="C30" s="46" t="s">
        <v>61</v>
      </c>
      <c r="D30" s="58" t="s">
        <v>94</v>
      </c>
      <c r="E30" s="43" t="s">
        <v>19</v>
      </c>
      <c r="F30" s="44"/>
      <c r="G30" s="37" t="b">
        <f t="shared" si="2"/>
        <v>0</v>
      </c>
      <c r="H30" s="38">
        <v>0.05</v>
      </c>
      <c r="I30" s="47">
        <f t="shared" si="0"/>
        <v>10</v>
      </c>
      <c r="J30" s="37">
        <f t="shared" si="1"/>
        <v>5</v>
      </c>
      <c r="K30" s="37"/>
    </row>
    <row r="31" spans="2:11" ht="171.75" customHeight="1" x14ac:dyDescent="0.35">
      <c r="B31" s="35" t="s">
        <v>62</v>
      </c>
      <c r="C31" s="36" t="s">
        <v>63</v>
      </c>
      <c r="D31" s="35" t="s">
        <v>95</v>
      </c>
      <c r="E31" s="43" t="s">
        <v>19</v>
      </c>
      <c r="F31" s="44"/>
      <c r="G31" s="37" t="b">
        <f t="shared" si="2"/>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00000000-0002-0000-0100-000000000000}">
      <formula1>$E$7:$E$8</formula1>
    </dataValidation>
    <dataValidation type="list" allowBlank="1" showErrorMessage="1" sqref="E27:E31 E16:E17" xr:uid="{00000000-0002-0000-0100-000001000000}">
      <formula1>$E$7:$E$9</formula1>
    </dataValidation>
    <dataValidation type="list" allowBlank="1" showErrorMessage="1" sqref="E15 E22:E26 E19"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topLeftCell="A16"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66</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22:E26 E19" xr:uid="{00000000-0002-0000-0200-000000000000}">
      <formula1>$D$7:$D$8</formula1>
    </dataValidation>
    <dataValidation type="list" allowBlank="1" showErrorMessage="1" sqref="E27:E31 E16:E17" xr:uid="{00000000-0002-0000-0200-000001000000}">
      <formula1>$E$7:$E$9</formula1>
    </dataValidation>
    <dataValidation type="list" allowBlank="1" showErrorMessage="1" sqref="E20:E21 E18" xr:uid="{00000000-0002-0000-0200-000002000000}">
      <formula1>$E$7:$E$8</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topLeftCell="A17"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68</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00000000-0002-0000-0300-000000000000}">
      <formula1>$E$7:$E$8</formula1>
    </dataValidation>
    <dataValidation type="list" allowBlank="1" showErrorMessage="1" sqref="E27:E31 E16:E17" xr:uid="{00000000-0002-0000-0300-000001000000}">
      <formula1>$E$7:$E$9</formula1>
    </dataValidation>
    <dataValidation type="list" allowBlank="1" showErrorMessage="1" sqref="E15 E22:E26 E19" xr:uid="{00000000-0002-0000-0300-000002000000}">
      <formula1>$D$7:$D$8</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topLeftCell="A16"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69</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22:E26 E19" xr:uid="{00000000-0002-0000-0400-000000000000}">
      <formula1>$D$7:$D$8</formula1>
    </dataValidation>
    <dataValidation type="list" allowBlank="1" showErrorMessage="1" sqref="E27:E31 E16:E17" xr:uid="{00000000-0002-0000-0400-000001000000}">
      <formula1>$E$7:$E$9</formula1>
    </dataValidation>
    <dataValidation type="list" allowBlank="1" showErrorMessage="1" sqref="E20:E21 E18" xr:uid="{00000000-0002-0000-0400-000002000000}">
      <formula1>$E$7:$E$8</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topLeftCell="B17" zoomScale="70" zoomScaleNormal="7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70</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00000000-0002-0000-0500-000000000000}">
      <formula1>$E$7:$E$8</formula1>
    </dataValidation>
    <dataValidation type="list" allowBlank="1" showErrorMessage="1" sqref="E27:E31 E16:E17" xr:uid="{00000000-0002-0000-0500-000001000000}">
      <formula1>$E$7:$E$9</formula1>
    </dataValidation>
    <dataValidation type="list" allowBlank="1" showErrorMessage="1" sqref="E15 E22:E26 E19" xr:uid="{00000000-0002-0000-0500-000002000000}">
      <formula1>$D$7:$D$8</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2"/>
  <sheetViews>
    <sheetView topLeftCell="A17"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269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71</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22:E26 E19" xr:uid="{00000000-0002-0000-0600-000000000000}">
      <formula1>$D$7:$D$8</formula1>
    </dataValidation>
    <dataValidation type="list" allowBlank="1" showErrorMessage="1" sqref="E27:E31 E16:E17" xr:uid="{00000000-0002-0000-0600-000001000000}">
      <formula1>$E$7:$E$9</formula1>
    </dataValidation>
    <dataValidation type="list" allowBlank="1" showErrorMessage="1" sqref="E20:E21 E18" xr:uid="{00000000-0002-0000-0600-000002000000}">
      <formula1>$E$7:$E$8</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2"/>
  <sheetViews>
    <sheetView topLeftCell="A17"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72</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7.5" x14ac:dyDescent="0.35">
      <c r="B6" s="11"/>
      <c r="C6" s="12"/>
      <c r="D6" s="12"/>
      <c r="E6" s="12"/>
      <c r="F6" s="12"/>
      <c r="G6" s="12"/>
      <c r="H6" s="12"/>
      <c r="I6" s="12"/>
      <c r="J6" s="12"/>
      <c r="K6" s="12"/>
    </row>
    <row r="7" spans="1:12"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x14ac:dyDescent="0.35">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0:E21 E18" xr:uid="{00000000-0002-0000-0700-000000000000}">
      <formula1>$E$7:$E$8</formula1>
    </dataValidation>
    <dataValidation type="list" allowBlank="1" showErrorMessage="1" sqref="E27:E31 E16:E17" xr:uid="{00000000-0002-0000-0700-000001000000}">
      <formula1>$E$7:$E$9</formula1>
    </dataValidation>
    <dataValidation type="list" allowBlank="1" showErrorMessage="1" sqref="E15 E22:E26 E19" xr:uid="{00000000-0002-0000-0700-000002000000}">
      <formula1>$D$7:$D$8</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2"/>
  <sheetViews>
    <sheetView topLeftCell="A17"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7.72656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5" t="s">
        <v>100</v>
      </c>
      <c r="C1" s="76"/>
      <c r="D1" s="76"/>
      <c r="E1" s="76"/>
      <c r="F1" s="76"/>
      <c r="G1" s="76"/>
      <c r="H1" s="76"/>
      <c r="I1" s="76"/>
      <c r="J1" s="76"/>
      <c r="K1" s="77"/>
    </row>
    <row r="3" spans="1:12" x14ac:dyDescent="0.35">
      <c r="B3" s="86" t="s">
        <v>73</v>
      </c>
      <c r="C3" s="86"/>
      <c r="D3" s="86"/>
      <c r="E3" s="86"/>
      <c r="F3" s="86"/>
      <c r="G3" s="86"/>
      <c r="H3" s="86"/>
      <c r="I3" s="86"/>
      <c r="J3" s="86"/>
      <c r="K3" s="86"/>
    </row>
    <row r="4" spans="1:12" x14ac:dyDescent="0.35">
      <c r="B4" s="78"/>
      <c r="C4" s="78"/>
      <c r="D4" s="78"/>
      <c r="E4" s="78"/>
      <c r="F4" s="78"/>
      <c r="G4" s="78"/>
      <c r="H4" s="78"/>
      <c r="I4" s="78"/>
      <c r="J4" s="78"/>
      <c r="K4" s="78"/>
    </row>
    <row r="5" spans="1:12" x14ac:dyDescent="0.35">
      <c r="B5" s="79" t="s">
        <v>18</v>
      </c>
      <c r="C5" s="80"/>
      <c r="D5" s="81"/>
      <c r="E5" s="82"/>
      <c r="F5" s="82"/>
      <c r="G5" s="82"/>
      <c r="H5" s="82"/>
      <c r="I5" s="82"/>
      <c r="J5" s="82"/>
      <c r="K5" s="8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80</v>
      </c>
    </row>
    <row r="12" spans="1:12" x14ac:dyDescent="0.35">
      <c r="A12" s="39"/>
      <c r="B12" s="84" t="s">
        <v>27</v>
      </c>
      <c r="C12" s="85"/>
      <c r="D12" s="85"/>
      <c r="E12" s="85"/>
      <c r="F12" s="85"/>
      <c r="G12" s="85"/>
      <c r="H12" s="85"/>
      <c r="I12" s="85"/>
      <c r="J12" s="85"/>
      <c r="K12" s="85"/>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73" t="s">
        <v>32</v>
      </c>
      <c r="C14" s="74"/>
      <c r="D14" s="74"/>
      <c r="E14" s="74"/>
      <c r="F14" s="74"/>
      <c r="G14" s="30">
        <v>5</v>
      </c>
      <c r="H14" s="31">
        <f>SUM(H15:H31)</f>
        <v>1.0000000000000002</v>
      </c>
      <c r="I14" s="32"/>
      <c r="J14" s="33">
        <f>SUMPRODUCT(I15:I31,H15:H31)/10</f>
        <v>1</v>
      </c>
      <c r="K14" s="34"/>
      <c r="L14" s="29"/>
    </row>
    <row r="15" spans="1:12" ht="101" x14ac:dyDescent="0.35">
      <c r="B15" s="35" t="s">
        <v>33</v>
      </c>
      <c r="C15" s="36" t="s">
        <v>34</v>
      </c>
      <c r="D15" s="36" t="s">
        <v>81</v>
      </c>
      <c r="E15" s="43" t="s">
        <v>19</v>
      </c>
      <c r="F15" s="44"/>
      <c r="G15" s="37" t="b">
        <f>I15&lt;$G$14</f>
        <v>0</v>
      </c>
      <c r="H15" s="38">
        <v>0.08</v>
      </c>
      <c r="I15" s="47">
        <f t="shared" ref="I15:I30" si="0" xml:space="preserve"> IF(E15 = "Comply",10,IF(E15 = "Partial Compliance", 5, IF(E15 = "Do Not Comply", 0)))</f>
        <v>10</v>
      </c>
      <c r="J15" s="37">
        <f>H15*10*I15</f>
        <v>8</v>
      </c>
      <c r="K15" s="37"/>
    </row>
    <row r="16" spans="1:12" ht="163" x14ac:dyDescent="0.35">
      <c r="B16" s="36" t="s">
        <v>35</v>
      </c>
      <c r="C16" s="36" t="s">
        <v>36</v>
      </c>
      <c r="D16" s="35" t="s">
        <v>99</v>
      </c>
      <c r="E16" s="43" t="s">
        <v>19</v>
      </c>
      <c r="F16" s="44"/>
      <c r="G16" s="37" t="b">
        <f>I16&lt;$G$14</f>
        <v>0</v>
      </c>
      <c r="H16" s="38">
        <v>0.08</v>
      </c>
      <c r="I16" s="47">
        <f t="shared" si="0"/>
        <v>10</v>
      </c>
      <c r="J16" s="37">
        <f t="shared" ref="J16:J30" si="1">H16*10*I16</f>
        <v>8</v>
      </c>
      <c r="K16" s="37"/>
    </row>
    <row r="17" spans="2:11" ht="125.5" x14ac:dyDescent="0.35">
      <c r="B17" s="35" t="s">
        <v>37</v>
      </c>
      <c r="C17" s="35" t="s">
        <v>38</v>
      </c>
      <c r="D17" s="35" t="s">
        <v>82</v>
      </c>
      <c r="E17" s="43" t="s">
        <v>19</v>
      </c>
      <c r="F17" s="44"/>
      <c r="G17" s="37" t="b">
        <f>I17&lt;$G$14</f>
        <v>0</v>
      </c>
      <c r="H17" s="38">
        <v>0.08</v>
      </c>
      <c r="I17" s="47">
        <f t="shared" si="0"/>
        <v>10</v>
      </c>
      <c r="J17" s="37">
        <f t="shared" si="1"/>
        <v>8</v>
      </c>
      <c r="K17" s="37"/>
    </row>
    <row r="18" spans="2:11" ht="163" x14ac:dyDescent="0.35">
      <c r="B18" s="49" t="s">
        <v>39</v>
      </c>
      <c r="C18" s="36" t="s">
        <v>78</v>
      </c>
      <c r="D18" s="57" t="s">
        <v>83</v>
      </c>
      <c r="E18" s="43" t="s">
        <v>19</v>
      </c>
      <c r="F18" s="44"/>
      <c r="G18" s="37" t="b">
        <f t="shared" ref="G18" si="2">I18&lt;$G$14</f>
        <v>0</v>
      </c>
      <c r="H18" s="38">
        <v>0.08</v>
      </c>
      <c r="I18" s="47">
        <f t="shared" si="0"/>
        <v>10</v>
      </c>
      <c r="J18" s="37">
        <f t="shared" si="1"/>
        <v>8</v>
      </c>
      <c r="K18" s="37"/>
    </row>
    <row r="19" spans="2:11" ht="126.5" x14ac:dyDescent="0.35">
      <c r="B19" s="36" t="s">
        <v>40</v>
      </c>
      <c r="C19" s="48" t="s">
        <v>41</v>
      </c>
      <c r="D19" s="56" t="s">
        <v>84</v>
      </c>
      <c r="E19" s="43" t="s">
        <v>19</v>
      </c>
      <c r="F19" s="44"/>
      <c r="G19" s="37" t="b">
        <f t="shared" ref="G19:G31" si="3">I19&lt;$G$14</f>
        <v>0</v>
      </c>
      <c r="H19" s="38">
        <v>0.08</v>
      </c>
      <c r="I19" s="47">
        <f t="shared" si="0"/>
        <v>10</v>
      </c>
      <c r="J19" s="37">
        <f t="shared" si="1"/>
        <v>8</v>
      </c>
      <c r="K19" s="37"/>
    </row>
    <row r="20" spans="2:11" ht="163.5" x14ac:dyDescent="0.35">
      <c r="B20" s="36" t="s">
        <v>42</v>
      </c>
      <c r="C20" s="35" t="s">
        <v>43</v>
      </c>
      <c r="D20" s="35" t="s">
        <v>85</v>
      </c>
      <c r="E20" s="43" t="s">
        <v>19</v>
      </c>
      <c r="F20" s="44"/>
      <c r="G20" s="37" t="b">
        <f t="shared" si="3"/>
        <v>0</v>
      </c>
      <c r="H20" s="38">
        <v>0.05</v>
      </c>
      <c r="I20" s="47">
        <f t="shared" si="0"/>
        <v>10</v>
      </c>
      <c r="J20" s="37">
        <f t="shared" si="1"/>
        <v>5</v>
      </c>
      <c r="K20" s="37"/>
    </row>
    <row r="21" spans="2:11" ht="201" x14ac:dyDescent="0.35">
      <c r="B21" s="35" t="s">
        <v>44</v>
      </c>
      <c r="C21" s="35" t="s">
        <v>45</v>
      </c>
      <c r="D21" s="35" t="s">
        <v>86</v>
      </c>
      <c r="E21" s="43" t="s">
        <v>19</v>
      </c>
      <c r="F21" s="44"/>
      <c r="G21" s="37" t="b">
        <f t="shared" si="3"/>
        <v>0</v>
      </c>
      <c r="H21" s="38">
        <v>0.05</v>
      </c>
      <c r="I21" s="47">
        <f t="shared" si="0"/>
        <v>10</v>
      </c>
      <c r="J21" s="37">
        <f t="shared" si="1"/>
        <v>5</v>
      </c>
      <c r="K21" s="37"/>
    </row>
    <row r="22" spans="2:11" ht="164" x14ac:dyDescent="0.35">
      <c r="B22" s="35" t="s">
        <v>46</v>
      </c>
      <c r="C22" s="35" t="s">
        <v>47</v>
      </c>
      <c r="D22" s="35" t="s">
        <v>87</v>
      </c>
      <c r="E22" s="43" t="s">
        <v>19</v>
      </c>
      <c r="F22" s="44"/>
      <c r="G22" s="37" t="b">
        <f t="shared" si="3"/>
        <v>0</v>
      </c>
      <c r="H22" s="38">
        <v>0.03</v>
      </c>
      <c r="I22" s="47">
        <f t="shared" si="0"/>
        <v>10</v>
      </c>
      <c r="J22" s="37">
        <f t="shared" si="1"/>
        <v>3</v>
      </c>
      <c r="K22" s="37"/>
    </row>
    <row r="23" spans="2:11" ht="126" x14ac:dyDescent="0.35">
      <c r="B23" s="35" t="s">
        <v>48</v>
      </c>
      <c r="C23" s="35" t="s">
        <v>49</v>
      </c>
      <c r="D23" s="35" t="s">
        <v>88</v>
      </c>
      <c r="E23" s="43" t="s">
        <v>19</v>
      </c>
      <c r="F23" s="44"/>
      <c r="G23" s="37" t="b">
        <f t="shared" si="3"/>
        <v>0</v>
      </c>
      <c r="H23" s="38">
        <v>0.03</v>
      </c>
      <c r="I23" s="47">
        <f t="shared" si="0"/>
        <v>10</v>
      </c>
      <c r="J23" s="37">
        <f t="shared" si="1"/>
        <v>3</v>
      </c>
      <c r="K23" s="37"/>
    </row>
    <row r="24" spans="2:11" ht="126" x14ac:dyDescent="0.35">
      <c r="B24" s="35" t="s">
        <v>50</v>
      </c>
      <c r="C24" s="35" t="s">
        <v>51</v>
      </c>
      <c r="D24" s="35" t="s">
        <v>89</v>
      </c>
      <c r="E24" s="43" t="s">
        <v>19</v>
      </c>
      <c r="F24" s="44"/>
      <c r="G24" s="37" t="b">
        <f t="shared" si="3"/>
        <v>0</v>
      </c>
      <c r="H24" s="38">
        <v>0.03</v>
      </c>
      <c r="I24" s="47">
        <f t="shared" si="0"/>
        <v>10</v>
      </c>
      <c r="J24" s="37">
        <f t="shared" si="1"/>
        <v>3</v>
      </c>
      <c r="K24" s="37"/>
    </row>
    <row r="25" spans="2:11" ht="126" x14ac:dyDescent="0.35">
      <c r="B25" s="35" t="s">
        <v>52</v>
      </c>
      <c r="C25" s="35" t="s">
        <v>53</v>
      </c>
      <c r="D25" s="35" t="s">
        <v>90</v>
      </c>
      <c r="E25" s="43" t="s">
        <v>19</v>
      </c>
      <c r="F25" s="44"/>
      <c r="G25" s="37" t="b">
        <f t="shared" si="3"/>
        <v>0</v>
      </c>
      <c r="H25" s="38">
        <v>0.03</v>
      </c>
      <c r="I25" s="47">
        <f t="shared" si="0"/>
        <v>10</v>
      </c>
      <c r="J25" s="37">
        <f t="shared" si="1"/>
        <v>3</v>
      </c>
      <c r="K25" s="37"/>
    </row>
    <row r="26" spans="2:11" ht="126.5" x14ac:dyDescent="0.35">
      <c r="B26" s="35" t="s">
        <v>54</v>
      </c>
      <c r="C26" s="35" t="s">
        <v>55</v>
      </c>
      <c r="D26" s="35" t="s">
        <v>91</v>
      </c>
      <c r="E26" s="43" t="s">
        <v>19</v>
      </c>
      <c r="F26" s="44"/>
      <c r="G26" s="37" t="b">
        <f t="shared" si="3"/>
        <v>0</v>
      </c>
      <c r="H26" s="38">
        <v>0.03</v>
      </c>
      <c r="I26" s="47">
        <f t="shared" si="0"/>
        <v>10</v>
      </c>
      <c r="J26" s="37">
        <f t="shared" si="1"/>
        <v>3</v>
      </c>
      <c r="K26" s="37"/>
    </row>
    <row r="27" spans="2:11" ht="238" x14ac:dyDescent="0.35">
      <c r="B27" s="35" t="s">
        <v>79</v>
      </c>
      <c r="C27" s="35" t="s">
        <v>56</v>
      </c>
      <c r="D27" s="36" t="s">
        <v>97</v>
      </c>
      <c r="E27" s="43" t="s">
        <v>19</v>
      </c>
      <c r="F27" s="44"/>
      <c r="G27" s="37" t="b">
        <f t="shared" si="3"/>
        <v>0</v>
      </c>
      <c r="H27" s="38">
        <v>0.1</v>
      </c>
      <c r="I27" s="47">
        <f t="shared" si="0"/>
        <v>10</v>
      </c>
      <c r="J27" s="37">
        <f t="shared" si="1"/>
        <v>10</v>
      </c>
      <c r="K27" s="37"/>
    </row>
    <row r="28" spans="2:11" ht="125.5" x14ac:dyDescent="0.35">
      <c r="B28" s="35" t="s">
        <v>57</v>
      </c>
      <c r="C28" s="35" t="s">
        <v>96</v>
      </c>
      <c r="D28" s="35" t="s">
        <v>92</v>
      </c>
      <c r="E28" s="43" t="s">
        <v>19</v>
      </c>
      <c r="F28" s="44"/>
      <c r="G28" s="37" t="b">
        <f t="shared" si="3"/>
        <v>0</v>
      </c>
      <c r="H28" s="38">
        <v>0.1</v>
      </c>
      <c r="I28" s="47">
        <f t="shared" si="0"/>
        <v>10</v>
      </c>
      <c r="J28" s="37">
        <f t="shared" si="1"/>
        <v>10</v>
      </c>
      <c r="K28" s="37"/>
    </row>
    <row r="29" spans="2:11" ht="125.5" x14ac:dyDescent="0.35">
      <c r="B29" s="45" t="s">
        <v>58</v>
      </c>
      <c r="C29" s="46" t="s">
        <v>59</v>
      </c>
      <c r="D29" s="46" t="s">
        <v>93</v>
      </c>
      <c r="E29" s="43" t="s">
        <v>19</v>
      </c>
      <c r="F29" s="44"/>
      <c r="G29" s="37" t="b">
        <f t="shared" si="3"/>
        <v>0</v>
      </c>
      <c r="H29" s="38">
        <v>0.05</v>
      </c>
      <c r="I29" s="47">
        <f t="shared" si="0"/>
        <v>10</v>
      </c>
      <c r="J29" s="37">
        <f t="shared" si="1"/>
        <v>5</v>
      </c>
      <c r="K29" s="37"/>
    </row>
    <row r="30" spans="2:11" ht="125.5" x14ac:dyDescent="0.35">
      <c r="B30" s="45" t="s">
        <v>60</v>
      </c>
      <c r="C30" s="46" t="s">
        <v>61</v>
      </c>
      <c r="D30" s="58" t="s">
        <v>94</v>
      </c>
      <c r="E30" s="43" t="s">
        <v>19</v>
      </c>
      <c r="F30" s="44"/>
      <c r="G30" s="37" t="b">
        <f t="shared" si="3"/>
        <v>0</v>
      </c>
      <c r="H30" s="38">
        <v>0.05</v>
      </c>
      <c r="I30" s="47">
        <f t="shared" si="0"/>
        <v>10</v>
      </c>
      <c r="J30" s="37">
        <f t="shared" si="1"/>
        <v>5</v>
      </c>
      <c r="K30" s="37"/>
    </row>
    <row r="31" spans="2:11" ht="163" x14ac:dyDescent="0.35">
      <c r="B31" s="35" t="s">
        <v>62</v>
      </c>
      <c r="C31" s="36" t="s">
        <v>63</v>
      </c>
      <c r="D31" s="35" t="s">
        <v>95</v>
      </c>
      <c r="E31" s="43" t="s">
        <v>19</v>
      </c>
      <c r="F31" s="44"/>
      <c r="G31" s="37" t="b">
        <f t="shared" si="3"/>
        <v>0</v>
      </c>
      <c r="H31" s="38">
        <v>0.05</v>
      </c>
      <c r="I31" s="47">
        <f xml:space="preserve"> IF(E31 = "Comply",10,IF(E31 = "Partial Compliance", 5, IF(E31 = "Do Not Comply", 0)))</f>
        <v>10</v>
      </c>
      <c r="J31" s="37">
        <f>H31*10*I31</f>
        <v>5</v>
      </c>
      <c r="K31" s="37"/>
    </row>
    <row r="32" spans="2: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22:E26 E19" xr:uid="{00000000-0002-0000-0800-000000000000}">
      <formula1>$D$7:$D$8</formula1>
    </dataValidation>
    <dataValidation type="list" allowBlank="1" showErrorMessage="1" sqref="E27:E31 E16:E17" xr:uid="{00000000-0002-0000-0800-000001000000}">
      <formula1>$E$7:$E$9</formula1>
    </dataValidation>
    <dataValidation type="list" allowBlank="1" showErrorMessage="1" sqref="E20:E21 E18" xr:uid="{00000000-0002-0000-0800-000002000000}">
      <formula1>$E$7:$E$8</formula1>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Response Instructions</vt:lpstr>
      <vt:lpstr>Link 1</vt:lpstr>
      <vt:lpstr>Link 2</vt:lpstr>
      <vt:lpstr>Link 3</vt:lpstr>
      <vt:lpstr>Link 4</vt:lpstr>
      <vt:lpstr>Link 5</vt:lpstr>
      <vt:lpstr>Link 6</vt:lpstr>
      <vt:lpstr>Link 7</vt:lpstr>
      <vt:lpstr>Link 8</vt:lpstr>
      <vt:lpstr>Link 9</vt:lpstr>
      <vt:lpstr>Link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2023-05-19T11:28:03Z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