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andwater-my.sharepoint.com/personal/lhuhlwan_randwater_co_za/Documents/Desktop/REVISED BOQ 23-06-25/"/>
    </mc:Choice>
  </mc:AlternateContent>
  <xr:revisionPtr revIDLastSave="0" documentId="14_{ADEB53CC-72F1-4207-8F6A-4CA8EDE2A849}" xr6:coauthVersionLast="47" xr6:coauthVersionMax="47" xr10:uidLastSave="{00000000-0000-0000-0000-000000000000}"/>
  <bookViews>
    <workbookView xWindow="-108" yWindow="-108" windowWidth="23256" windowHeight="12576" tabRatio="768" firstSheet="3" activeTab="6" xr2:uid="{00000000-000D-0000-FFFF-FFFF00000000}"/>
  </bookViews>
  <sheets>
    <sheet name="Information and Overview" sheetId="11" state="hidden" r:id="rId1"/>
    <sheet name="Contract Information" sheetId="12" state="hidden" r:id="rId2"/>
    <sheet name="SUMMARY " sheetId="26" r:id="rId3"/>
    <sheet name="SECTION A-NDT METHODS" sheetId="29" r:id="rId4"/>
    <sheet name="SECTION B-SPECIALISED METHODS " sheetId="24" r:id="rId5"/>
    <sheet name="SECTION C-PERSONELLTECHNICIAN" sheetId="19" r:id="rId6"/>
    <sheet name=" SECTION D- SHE REQUIREMNTS " sheetId="20" r:id="rId7"/>
    <sheet name="Sheet1" sheetId="15" state="hidden" r:id="rId8"/>
  </sheets>
  <externalReferences>
    <externalReference r:id="rId9"/>
  </externalReferences>
  <definedNames>
    <definedName name="_xlnm.Print_Area" localSheetId="6">' SECTION D- SHE REQUIREMNTS '!$A$1:$I$22</definedName>
    <definedName name="_xlnm.Print_Area" localSheetId="3">'SECTION A-NDT METHODS'!$A$1:$Q$34</definedName>
    <definedName name="_xlnm.Print_Area" localSheetId="4">'SECTION B-SPECIALISED METHODS '!$A$1:$P$16</definedName>
    <definedName name="_xlnm.Print_Area" localSheetId="2">'SUMMARY '!$A$1:$E$27</definedName>
  </definedNames>
  <calcPr calcId="191029" calcMode="manual" concurrentManualCount="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7" i="20" l="1"/>
  <c r="E21" i="20" s="1"/>
  <c r="D15" i="26" s="1" a="1"/>
  <c r="D15" i="26" s="1"/>
  <c r="H8" i="20"/>
  <c r="H9" i="20"/>
  <c r="H11" i="20"/>
  <c r="H12" i="20"/>
  <c r="H13" i="20"/>
  <c r="H14" i="20"/>
  <c r="H15" i="20"/>
  <c r="H16" i="20"/>
  <c r="H17" i="20"/>
  <c r="H18" i="20"/>
  <c r="H19" i="20"/>
  <c r="H20" i="20"/>
  <c r="I30" i="19"/>
  <c r="I28" i="19"/>
  <c r="I20" i="19"/>
  <c r="I19" i="19"/>
  <c r="I18" i="19"/>
  <c r="I17" i="19"/>
  <c r="I16" i="19"/>
  <c r="I15" i="19"/>
  <c r="I14" i="19"/>
  <c r="I13" i="19"/>
  <c r="I12" i="19"/>
  <c r="I11" i="19"/>
  <c r="I10" i="19"/>
  <c r="I9" i="19"/>
  <c r="I8" i="19"/>
  <c r="I7" i="19"/>
  <c r="O14" i="24"/>
  <c r="O13" i="24"/>
  <c r="O12" i="24"/>
  <c r="O11" i="24"/>
  <c r="P11" i="24" s="1"/>
  <c r="O10" i="24"/>
  <c r="M14" i="24"/>
  <c r="M13" i="24"/>
  <c r="M12" i="24"/>
  <c r="M11" i="24"/>
  <c r="M10" i="24"/>
  <c r="K14" i="24"/>
  <c r="K13" i="24"/>
  <c r="K12" i="24"/>
  <c r="P12" i="24" s="1"/>
  <c r="K11" i="24"/>
  <c r="K10" i="24"/>
  <c r="I14" i="24"/>
  <c r="I13" i="24"/>
  <c r="I12" i="24"/>
  <c r="I11" i="24"/>
  <c r="I10" i="24"/>
  <c r="G14" i="24"/>
  <c r="P14" i="24" s="1"/>
  <c r="G13" i="24"/>
  <c r="P13" i="24" s="1"/>
  <c r="G12" i="24"/>
  <c r="G11" i="24"/>
  <c r="G10" i="24"/>
  <c r="P10" i="24" s="1"/>
  <c r="P29" i="29"/>
  <c r="O29" i="29"/>
  <c r="O28" i="29"/>
  <c r="M29" i="29"/>
  <c r="M28" i="29"/>
  <c r="K29" i="29"/>
  <c r="K28" i="29"/>
  <c r="P25" i="29"/>
  <c r="O26" i="29"/>
  <c r="O25" i="29"/>
  <c r="O23" i="29"/>
  <c r="O22" i="29"/>
  <c r="M26" i="29"/>
  <c r="M25" i="29"/>
  <c r="M23" i="29"/>
  <c r="M22" i="29"/>
  <c r="K26" i="29"/>
  <c r="K25" i="29"/>
  <c r="K23" i="29"/>
  <c r="P23" i="29" s="1"/>
  <c r="K22" i="29"/>
  <c r="P22" i="29" s="1"/>
  <c r="P20" i="29"/>
  <c r="O20" i="29"/>
  <c r="O19" i="29"/>
  <c r="M20" i="29"/>
  <c r="M19" i="29"/>
  <c r="K20" i="29"/>
  <c r="K19" i="29"/>
  <c r="O16" i="29"/>
  <c r="O15" i="29"/>
  <c r="P15" i="29" s="1"/>
  <c r="M16" i="29"/>
  <c r="M15" i="29"/>
  <c r="O13" i="29"/>
  <c r="M13" i="29"/>
  <c r="O12" i="29"/>
  <c r="M12" i="29"/>
  <c r="O10" i="29"/>
  <c r="O9" i="29"/>
  <c r="M10" i="29"/>
  <c r="M9" i="29"/>
  <c r="K16" i="29"/>
  <c r="K15" i="29"/>
  <c r="K13" i="29"/>
  <c r="K12" i="29"/>
  <c r="K10" i="29"/>
  <c r="K9" i="29"/>
  <c r="I9" i="29"/>
  <c r="I10" i="29"/>
  <c r="I12" i="29"/>
  <c r="I13" i="29"/>
  <c r="I16" i="29"/>
  <c r="P16" i="29" s="1"/>
  <c r="I15" i="29"/>
  <c r="I20" i="29"/>
  <c r="I19" i="29"/>
  <c r="I22" i="29"/>
  <c r="I23" i="29"/>
  <c r="I26" i="29"/>
  <c r="I25" i="29"/>
  <c r="I29" i="29"/>
  <c r="I28" i="29"/>
  <c r="G29" i="29"/>
  <c r="G28" i="29"/>
  <c r="P28" i="29" s="1"/>
  <c r="G26" i="29"/>
  <c r="P26" i="29" s="1"/>
  <c r="G25" i="29"/>
  <c r="G23" i="29"/>
  <c r="G22" i="29"/>
  <c r="G20" i="29"/>
  <c r="G19" i="29"/>
  <c r="P19" i="29" s="1"/>
  <c r="G16" i="29"/>
  <c r="G15" i="29"/>
  <c r="G13" i="29"/>
  <c r="P13" i="29" s="1"/>
  <c r="G12" i="29"/>
  <c r="P12" i="29" s="1"/>
  <c r="G10" i="29"/>
  <c r="P10" i="29" s="1"/>
  <c r="G9" i="29"/>
  <c r="P9" i="29" s="1"/>
  <c r="F30" i="29" l="1"/>
  <c r="D9" i="26" s="1" a="1"/>
  <c r="D9" i="26" s="1"/>
  <c r="O15" i="24"/>
  <c r="D11" i="26" s="1" a="1"/>
  <c r="D11" i="26" s="1"/>
  <c r="C26" i="19"/>
  <c r="C21" i="19"/>
  <c r="F21" i="19"/>
  <c r="I21" i="19" s="1"/>
  <c r="F31" i="19" s="1"/>
  <c r="D13" i="26" s="1" a="1"/>
  <c r="D13" i="26" s="1"/>
  <c r="C22" i="19"/>
  <c r="F22" i="19"/>
  <c r="I22" i="19" s="1"/>
  <c r="C23" i="19"/>
  <c r="F23" i="19"/>
  <c r="I23" i="19" s="1"/>
  <c r="C24" i="19"/>
  <c r="F24" i="19"/>
  <c r="I24" i="19" s="1"/>
  <c r="C25" i="19"/>
  <c r="F25" i="19"/>
  <c r="I25" i="19" s="1"/>
  <c r="F26" i="19"/>
  <c r="I26" i="19" s="1"/>
  <c r="C27" i="19"/>
  <c r="F27" i="19"/>
  <c r="I27" i="19" s="1"/>
  <c r="C29" i="19"/>
  <c r="F29" i="19"/>
  <c r="I29" i="19" s="1"/>
  <c r="D19" i="26" l="1"/>
  <c r="K10" i="20"/>
  <c r="D21" i="26" l="1"/>
  <c r="D24" i="26" s="1"/>
  <c r="D26" i="2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<sst xmlns="http://schemas.openxmlformats.org/spreadsheetml/2006/main" count="251" uniqueCount="140">
  <si>
    <t>DESCRIPTION</t>
  </si>
  <si>
    <t>Non-destructive Testing Total Cost of Ownership Tool</t>
  </si>
  <si>
    <t>Tab Colour</t>
  </si>
  <si>
    <t>Contents</t>
  </si>
  <si>
    <t>Instructions</t>
  </si>
  <si>
    <t>Contract Information</t>
  </si>
  <si>
    <t xml:space="preserve">Input the names of suppliers </t>
  </si>
  <si>
    <t xml:space="preserve">1. Tender Input - Skills </t>
  </si>
  <si>
    <t>Input rates for skills</t>
  </si>
  <si>
    <t xml:space="preserve">2. Tender Input - Equipment </t>
  </si>
  <si>
    <t>Input rates for equipment</t>
  </si>
  <si>
    <t xml:space="preserve">3. Tender Input - Consumables </t>
  </si>
  <si>
    <t>Input rates for consumables</t>
  </si>
  <si>
    <t>4. Input - Site Establishment</t>
  </si>
  <si>
    <t>Input rates for site establishment</t>
  </si>
  <si>
    <t>5. Accomodation</t>
  </si>
  <si>
    <t>Only when necessary</t>
  </si>
  <si>
    <t>6. Transport (15 seater and 22 seater)</t>
  </si>
  <si>
    <t xml:space="preserve">Supplier </t>
  </si>
  <si>
    <t>Supplier 1</t>
  </si>
  <si>
    <t xml:space="preserve">Supplier Name </t>
  </si>
  <si>
    <t>Company A</t>
  </si>
  <si>
    <t>Outage duration (days)</t>
  </si>
  <si>
    <t>Shift duration (hours)</t>
  </si>
  <si>
    <t>ITEM</t>
  </si>
  <si>
    <t xml:space="preserve">Client </t>
  </si>
  <si>
    <t xml:space="preserve">Rand Water </t>
  </si>
  <si>
    <t xml:space="preserve">Description </t>
  </si>
  <si>
    <t xml:space="preserve">Section </t>
  </si>
  <si>
    <t>Tender Number :</t>
  </si>
  <si>
    <t>D :Technician/Personel</t>
  </si>
  <si>
    <t xml:space="preserve">The contractor shall supply equipment and qualified techncian and  conduct Radiographic   testing ( RT) for the welded structure as per the diameter provided </t>
  </si>
  <si>
    <t xml:space="preserve">The contractor shall supply equipment and qualified techncian and  conduct Electromagnetic  testing ( ET) for the welded structure as per the diameter provided </t>
  </si>
  <si>
    <t xml:space="preserve">The contractor shall supply equipment and qualified techncian and  conduct Eddy Current testing ( EC) for the welded structure as per the diameter provided </t>
  </si>
  <si>
    <t xml:space="preserve">The contractor shall supply equipment and qualified techncian and  conduct Magnetic Particle testing (MPT) for the welded structure as per the diameter provided </t>
  </si>
  <si>
    <t xml:space="preserve">The contractor shall supply equipment and qualified techncian and  conduct Ultrasonic testing ( UT) for the welded structure as per the diameters provided </t>
  </si>
  <si>
    <t xml:space="preserve">The contractor shall supply equipment and qualified techncian and  conduct Liquid penetartion or dye pen testing ( LPT) for the welded structure as per the diameters provided </t>
  </si>
  <si>
    <t xml:space="preserve">The contractor shall provide a Radiation Protection Officer to ensure compliance to radiation regulations  </t>
  </si>
  <si>
    <t xml:space="preserve">The contractor shall provide a Safety Officer to ensure safety on site </t>
  </si>
  <si>
    <t>Provision of Personal Protective Equipment (PPE)</t>
  </si>
  <si>
    <t>Cost of medical certificates and medical surveillance</t>
  </si>
  <si>
    <t xml:space="preserve">Lump Sum </t>
  </si>
  <si>
    <t>(a) Initial (baseline) medical examinations</t>
  </si>
  <si>
    <t>(b) Periodic  examinations</t>
  </si>
  <si>
    <t>(c)Exit examinations</t>
  </si>
  <si>
    <t>The contracor shall provide a Storage facilities for equipment &amp; consumables</t>
  </si>
  <si>
    <t xml:space="preserve">The contractor shall manage the hazardous waste and provide the hazardous waste bin </t>
  </si>
  <si>
    <t xml:space="preserve">The contractor shall barricade the area in opeartion </t>
  </si>
  <si>
    <t>The contractor shall provide the safety signages</t>
  </si>
  <si>
    <t>E :SHE</t>
  </si>
  <si>
    <t>Amount</t>
  </si>
  <si>
    <t xml:space="preserve">The contractor shall supply equipment and qualified techncian and  conduct Acoustic Emmision testing ( AET) for the welded structure as per the diameter provided </t>
  </si>
  <si>
    <t xml:space="preserve">AMOUNT </t>
  </si>
  <si>
    <t xml:space="preserve">TOTAL </t>
  </si>
  <si>
    <t>(C)RATE</t>
  </si>
  <si>
    <t xml:space="preserve">(D)MONTHS </t>
  </si>
  <si>
    <t xml:space="preserve">The contractor shall provide a Level III NDT technician  to approve ,interpret ,review and sign off the report </t>
  </si>
  <si>
    <t>Section</t>
  </si>
  <si>
    <t>Description</t>
  </si>
  <si>
    <t>SUBTOTAL</t>
  </si>
  <si>
    <t>TOTAL</t>
  </si>
  <si>
    <t>SECTION B CARRIED FORWARD TO TENDER SUMMARY</t>
  </si>
  <si>
    <t>A</t>
  </si>
  <si>
    <t>B</t>
  </si>
  <si>
    <t>C</t>
  </si>
  <si>
    <t>D</t>
  </si>
  <si>
    <t xml:space="preserve">(B) Hours </t>
  </si>
  <si>
    <t xml:space="preserve">Unit </t>
  </si>
  <si>
    <t xml:space="preserve">Quantity </t>
  </si>
  <si>
    <t xml:space="preserve">Butt weld </t>
  </si>
  <si>
    <t xml:space="preserve">Fillet Weld </t>
  </si>
  <si>
    <t xml:space="preserve">QTY </t>
  </si>
  <si>
    <t xml:space="preserve">Price per Activity </t>
  </si>
  <si>
    <t>OD &gt;3501</t>
  </si>
  <si>
    <t xml:space="preserve">Total </t>
  </si>
  <si>
    <t xml:space="preserve">ITEM </t>
  </si>
  <si>
    <t xml:space="preserve">ACTIVITY DESCRIPTION </t>
  </si>
  <si>
    <t>SPECIAL METHODS</t>
  </si>
  <si>
    <t xml:space="preserve">The contractor shall provide the fully  Movable Dark Room for processing the films  (including processing equipment </t>
  </si>
  <si>
    <t>NDT METHODS</t>
  </si>
  <si>
    <t xml:space="preserve">SPECIALISED METHODS </t>
  </si>
  <si>
    <t xml:space="preserve">SHE REQUIREMENTS </t>
  </si>
  <si>
    <t xml:space="preserve">The contractor shall provide a  Barrier watcher/Gate Watcher </t>
  </si>
  <si>
    <t xml:space="preserve">Rate /hour </t>
  </si>
  <si>
    <t xml:space="preserve">** Overtime shall be paid as per the Department of Labour guide -The maximum permissible overtime as per section 10 of the Basic Conditions of Employment Act is 10 hours in any 1 week. </t>
  </si>
  <si>
    <t xml:space="preserve">*** Travel Shall be reimbursed as per AA Guide for the vehicles approved by Rand Water to a maximum of R6.50 per kilometer </t>
  </si>
  <si>
    <t>All equipment required to develop and interperet RT films must be included in the monthly darkroom rate</t>
  </si>
  <si>
    <t>All equipment required to execute the test/methods must be included in the rate</t>
  </si>
  <si>
    <t xml:space="preserve">Rate/hour </t>
  </si>
  <si>
    <t>The contractor to provide the data Capturer</t>
  </si>
  <si>
    <t xml:space="preserve">The contractor shall provide the Team Leader /Supervisor to coordinate and manage  the Non Destructive testing team and work  </t>
  </si>
  <si>
    <t xml:space="preserve">The contractor shall provide an Assistant for surface preparation </t>
  </si>
  <si>
    <t xml:space="preserve">TECHNICIAN </t>
  </si>
  <si>
    <t xml:space="preserve">Amount </t>
  </si>
  <si>
    <t xml:space="preserve">Duration </t>
  </si>
  <si>
    <t xml:space="preserve">The contractor shall provide a Darkroom  Technician </t>
  </si>
  <si>
    <t xml:space="preserve">The contractor shall supply the  Quality Management System Auditor /Officers </t>
  </si>
  <si>
    <t>OD up to 600mm</t>
  </si>
  <si>
    <t>OD 601-1200mm</t>
  </si>
  <si>
    <t>OD 1201mm-2500mm</t>
  </si>
  <si>
    <t>OD 2501mm-3500mm</t>
  </si>
  <si>
    <t xml:space="preserve">Site  De-establishment </t>
  </si>
  <si>
    <t xml:space="preserve">Date </t>
  </si>
  <si>
    <t>Preparation and submission of the Health and Safety File (hard and soft copies)</t>
  </si>
  <si>
    <t>Site Establishment</t>
  </si>
  <si>
    <t xml:space="preserve">The contractor shall provide and manage  the Hygiene Facility </t>
  </si>
  <si>
    <t>Date</t>
  </si>
  <si>
    <t xml:space="preserve">Tender Number </t>
  </si>
  <si>
    <t>Tender Number</t>
  </si>
  <si>
    <t>The contractor shall provide a Level 2 MPT/PT Technician for -Magnetic Particle Inspection or Penetrant Testing</t>
  </si>
  <si>
    <r>
      <t>The contractor shall provide a UT Level 2 Technician for Ul</t>
    </r>
    <r>
      <rPr>
        <u/>
        <sz val="12"/>
        <color theme="1"/>
        <rFont val="Arial Narrow"/>
        <family val="2"/>
      </rPr>
      <t xml:space="preserve">trasonic </t>
    </r>
    <r>
      <rPr>
        <sz val="12"/>
        <color theme="1"/>
        <rFont val="Arial Narrow"/>
        <family val="2"/>
      </rPr>
      <t xml:space="preserve"> Testing</t>
    </r>
  </si>
  <si>
    <r>
      <t>The contractor shall provide a UTWT  Level 2 Technician for Ul</t>
    </r>
    <r>
      <rPr>
        <u/>
        <sz val="12"/>
        <color theme="1"/>
        <rFont val="Arial Narrow"/>
        <family val="2"/>
      </rPr>
      <t xml:space="preserve">trasonic </t>
    </r>
    <r>
      <rPr>
        <sz val="12"/>
        <color theme="1"/>
        <rFont val="Arial Narrow"/>
        <family val="2"/>
      </rPr>
      <t xml:space="preserve"> Testing</t>
    </r>
  </si>
  <si>
    <t>The Provision of Non Destructive Testing Services  for a period of 60 Months</t>
  </si>
  <si>
    <t>The Provision of Non Destructive Testing Services for a period of 60 Months</t>
  </si>
  <si>
    <t>* The number of Technician and time ( Hours) is not a commitment by Rand Water  it  shall depend on the need as this is an as and when required service.</t>
  </si>
  <si>
    <t xml:space="preserve">Rate/weld </t>
  </si>
  <si>
    <t xml:space="preserve">The rate must include the surface preparation </t>
  </si>
  <si>
    <t>The contractor shall supply equipements and qualified technicianto conduct the magnetic Flux testing</t>
  </si>
  <si>
    <t xml:space="preserve">The contractor shall supply equipment and qualified techncian to  conduct INFRARED AND LASER testing  for the welded structure as per the diameters provided </t>
  </si>
  <si>
    <t>The contractor shall supply equipment and qualified technicianto conduct the Magnetic Tomography Method</t>
  </si>
  <si>
    <r>
      <t xml:space="preserve">The contractor shall supply equipment and qualified techncian to  conduct Guided Wave Ultrasonic Testing ( GUL) for the welded structure as per the diameter provided </t>
    </r>
    <r>
      <rPr>
        <b/>
        <sz val="12"/>
        <color theme="1"/>
        <rFont val="Arial Narrow"/>
        <family val="2"/>
      </rPr>
      <t xml:space="preserve">per connection or spot </t>
    </r>
  </si>
  <si>
    <t>The contractor shall supply equipment and qualified techncian to conduct CCTV inspection  for the welded structure as per the diameters provided per meter</t>
  </si>
  <si>
    <t xml:space="preserve">The contractor to provide the UT Assistants </t>
  </si>
  <si>
    <t xml:space="preserve">The contractor to provide the MPT Assistants </t>
  </si>
  <si>
    <t xml:space="preserve">The contractor to provide the RT Assistants </t>
  </si>
  <si>
    <t>Sum</t>
  </si>
  <si>
    <t xml:space="preserve">The quantity is not commital as the tender is on as and when basis </t>
  </si>
  <si>
    <t xml:space="preserve">****Rand Water reserves the right to request more than indicated quantity at the same rate </t>
  </si>
  <si>
    <t xml:space="preserve">Rate </t>
  </si>
  <si>
    <t>Rate</t>
  </si>
  <si>
    <t>VAT at 15%</t>
  </si>
  <si>
    <t>Rate /joint</t>
  </si>
  <si>
    <t xml:space="preserve">Rate /km </t>
  </si>
  <si>
    <t xml:space="preserve">Rate /Spot </t>
  </si>
  <si>
    <t xml:space="preserve">Rate/spot </t>
  </si>
  <si>
    <t xml:space="preserve">Rate/meter </t>
  </si>
  <si>
    <t xml:space="preserve">The contractor shall provide a qualified  Electrical Inspector </t>
  </si>
  <si>
    <t>RW 104030394/25-PACKAGE E</t>
  </si>
  <si>
    <t>RW 10403094/25-PACKAGE E</t>
  </si>
  <si>
    <t>RW 10403094/25 Package 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</si>
</sst>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&quot;R&quot;\ * #,##0.00_ ;_ &quot;R&quot;\ * \-#,##0.00_ ;_ &quot;R&quot;\ * &quot;-&quot;??_ ;_ @_ "/>
    <numFmt numFmtId="165" formatCode="_ * #,##0.00_ ;_ * \-#,##0.00_ ;_ * &quot;-&quot;??_ ;_ @_ "/>
    <numFmt numFmtId="166" formatCode="[$-409]d/mmm/yy;@"/>
    <numFmt numFmtId="167" formatCode="_-[$R-1C09]* #,##0.00_-;\-[$R-1C09]* #,##0.00_-;_-[$R-1C09]* &quot;-&quot;??_-;_-@_-"/>
    <numFmt numFmtId="168" formatCode="_-[$R-430]* #,##0.00_-;\-[$R-430]* #,##0.00_-;_-[$R-430]* &quot;-&quot;??_-;_-@_-"/>
    <numFmt numFmtId="169" formatCode="_-[$R-436]* #,##0.00_-;\-[$R-436]* #,##0.00_-;_-[$R-436]* &quot;-&quot;??_-;_-@_-"/>
    <numFmt numFmtId="170" formatCode="_-[$R-1C09]* #,##0.00_-;\-[$R-1C09]* #,##0.00_-;_-[$R-1C09]* &quot;-&quot;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24"/>
      <color theme="1"/>
      <name val="Arial"/>
      <family val="2"/>
    </font>
    <font>
      <b/>
      <sz val="26"/>
      <color theme="1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2"/>
      <color theme="1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Arial Narrow"/>
      <family val="2"/>
    </font>
    <font>
      <u/>
      <sz val="12"/>
      <color theme="1"/>
      <name val="Arial Narrow"/>
      <family val="2"/>
    </font>
    <font>
      <sz val="11"/>
      <name val="Arial Narrow"/>
      <family val="2"/>
    </font>
  </fonts>
  <fills count="1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0" fontId="2" fillId="0" borderId="0"/>
    <xf numFmtId="9" fontId="3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  <xf numFmtId="0" fontId="3" fillId="0" borderId="0"/>
    <xf numFmtId="44" fontId="1" fillId="0" borderId="0" applyFont="0" applyFill="0" applyBorder="0" applyAlignment="0" applyProtection="0"/>
  </cellStyleXfs>
  <cellXfs count="185">
    <xf numFmtId="0" fontId="0" fillId="0" borderId="0" xfId="0"/>
    <xf numFmtId="0" fontId="7" fillId="0" borderId="0" xfId="0" applyFont="1"/>
    <xf numFmtId="0" fontId="8" fillId="0" borderId="0" xfId="0" applyFont="1"/>
    <xf numFmtId="0" fontId="5" fillId="0" borderId="0" xfId="0" applyFont="1"/>
    <xf numFmtId="0" fontId="5" fillId="0" borderId="9" xfId="0" applyFont="1" applyBorder="1"/>
    <xf numFmtId="0" fontId="9" fillId="2" borderId="10" xfId="0" applyFont="1" applyFill="1" applyBorder="1"/>
    <xf numFmtId="0" fontId="11" fillId="0" borderId="11" xfId="12" applyFont="1" applyBorder="1"/>
    <xf numFmtId="0" fontId="5" fillId="0" borderId="12" xfId="0" applyFont="1" applyBorder="1"/>
    <xf numFmtId="0" fontId="5" fillId="3" borderId="13" xfId="0" applyFont="1" applyFill="1" applyBorder="1"/>
    <xf numFmtId="0" fontId="11" fillId="0" borderId="1" xfId="12" applyFont="1" applyBorder="1"/>
    <xf numFmtId="0" fontId="5" fillId="0" borderId="14" xfId="0" applyFont="1" applyBorder="1"/>
    <xf numFmtId="0" fontId="5" fillId="3" borderId="15" xfId="0" applyFont="1" applyFill="1" applyBorder="1"/>
    <xf numFmtId="0" fontId="11" fillId="0" borderId="16" xfId="12" quotePrefix="1" applyFont="1" applyBorder="1"/>
    <xf numFmtId="0" fontId="5" fillId="0" borderId="17" xfId="0" applyFont="1" applyBorder="1"/>
    <xf numFmtId="0" fontId="6" fillId="4" borderId="6" xfId="0" applyFont="1" applyFill="1" applyBorder="1"/>
    <xf numFmtId="0" fontId="5" fillId="4" borderId="18" xfId="0" applyFont="1" applyFill="1" applyBorder="1"/>
    <xf numFmtId="0" fontId="6" fillId="5" borderId="19" xfId="0" applyFont="1" applyFill="1" applyBorder="1"/>
    <xf numFmtId="0" fontId="5" fillId="0" borderId="4" xfId="0" applyFont="1" applyBorder="1"/>
    <xf numFmtId="0" fontId="6" fillId="0" borderId="0" xfId="0" applyFont="1"/>
    <xf numFmtId="0" fontId="5" fillId="0" borderId="18" xfId="0" applyFont="1" applyBorder="1"/>
    <xf numFmtId="0" fontId="0" fillId="0" borderId="18" xfId="0" applyBorder="1"/>
    <xf numFmtId="0" fontId="12" fillId="0" borderId="0" xfId="0" applyFont="1"/>
    <xf numFmtId="0" fontId="12" fillId="0" borderId="0" xfId="0" applyFont="1" applyAlignment="1">
      <alignment horizontal="left" vertical="center"/>
    </xf>
    <xf numFmtId="0" fontId="13" fillId="0" borderId="1" xfId="0" applyFont="1" applyBorder="1"/>
    <xf numFmtId="0" fontId="13" fillId="0" borderId="0" xfId="0" applyFont="1"/>
    <xf numFmtId="166" fontId="14" fillId="0" borderId="0" xfId="0" applyNumberFormat="1" applyFont="1"/>
    <xf numFmtId="166" fontId="13" fillId="0" borderId="1" xfId="0" applyNumberFormat="1" applyFont="1" applyBorder="1"/>
    <xf numFmtId="166" fontId="14" fillId="0" borderId="1" xfId="0" applyNumberFormat="1" applyFont="1" applyBorder="1"/>
    <xf numFmtId="0" fontId="15" fillId="0" borderId="0" xfId="0" applyFont="1"/>
    <xf numFmtId="49" fontId="13" fillId="6" borderId="1" xfId="3" applyNumberFormat="1" applyFont="1" applyFill="1" applyBorder="1" applyAlignment="1">
      <alignment horizontal="center" vertical="center"/>
    </xf>
    <xf numFmtId="0" fontId="13" fillId="6" borderId="1" xfId="3" applyFont="1" applyFill="1" applyBorder="1" applyAlignment="1">
      <alignment horizontal="center" vertical="center" wrapText="1"/>
    </xf>
    <xf numFmtId="2" fontId="13" fillId="6" borderId="1" xfId="3" applyNumberFormat="1" applyFont="1" applyFill="1" applyBorder="1" applyAlignment="1">
      <alignment horizontal="center" vertical="center"/>
    </xf>
    <xf numFmtId="0" fontId="14" fillId="0" borderId="1" xfId="3" applyFont="1" applyBorder="1" applyAlignment="1">
      <alignment horizontal="center" vertical="top"/>
    </xf>
    <xf numFmtId="0" fontId="14" fillId="0" borderId="1" xfId="3" applyFont="1" applyBorder="1" applyAlignment="1">
      <alignment vertical="top" wrapText="1"/>
    </xf>
    <xf numFmtId="165" fontId="14" fillId="0" borderId="1" xfId="5" applyFont="1" applyFill="1" applyBorder="1" applyAlignment="1">
      <alignment vertical="top"/>
    </xf>
    <xf numFmtId="0" fontId="13" fillId="0" borderId="1" xfId="6" applyFont="1" applyBorder="1" applyAlignment="1">
      <alignment horizontal="center" vertical="top"/>
    </xf>
    <xf numFmtId="0" fontId="14" fillId="0" borderId="1" xfId="7" applyFont="1" applyBorder="1" applyAlignment="1">
      <alignment horizontal="left" vertical="center" wrapText="1"/>
    </xf>
    <xf numFmtId="0" fontId="13" fillId="0" borderId="1" xfId="3" applyFont="1" applyBorder="1" applyAlignment="1">
      <alignment horizontal="center" vertical="top"/>
    </xf>
    <xf numFmtId="0" fontId="13" fillId="0" borderId="1" xfId="7" applyFont="1" applyBorder="1" applyAlignment="1">
      <alignment horizontal="left" vertical="center" wrapText="1"/>
    </xf>
    <xf numFmtId="0" fontId="14" fillId="0" borderId="1" xfId="6" applyFont="1" applyBorder="1" applyAlignment="1">
      <alignment vertical="top" wrapText="1"/>
    </xf>
    <xf numFmtId="0" fontId="12" fillId="0" borderId="1" xfId="0" applyFont="1" applyBorder="1" applyAlignment="1">
      <alignment horizontal="left" vertical="center"/>
    </xf>
    <xf numFmtId="0" fontId="14" fillId="0" borderId="1" xfId="6" applyFont="1" applyBorder="1" applyAlignment="1">
      <alignment horizontal="right" vertical="top"/>
    </xf>
    <xf numFmtId="0" fontId="12" fillId="0" borderId="1" xfId="7" applyFont="1" applyBorder="1" applyAlignment="1">
      <alignment horizontal="right"/>
    </xf>
    <xf numFmtId="0" fontId="15" fillId="0" borderId="1" xfId="7" applyFont="1" applyBorder="1" applyAlignment="1">
      <alignment horizontal="right"/>
    </xf>
    <xf numFmtId="168" fontId="14" fillId="0" borderId="1" xfId="5" applyNumberFormat="1" applyFont="1" applyFill="1" applyBorder="1" applyAlignment="1">
      <alignment horizontal="right" vertical="top"/>
    </xf>
    <xf numFmtId="0" fontId="14" fillId="0" borderId="1" xfId="3" applyFont="1" applyBorder="1" applyAlignment="1">
      <alignment horizontal="right" vertical="top" wrapText="1"/>
    </xf>
    <xf numFmtId="0" fontId="12" fillId="0" borderId="1" xfId="0" applyFont="1" applyBorder="1"/>
    <xf numFmtId="0" fontId="14" fillId="0" borderId="1" xfId="3" applyFont="1" applyBorder="1" applyAlignment="1">
      <alignment horizontal="left" vertical="top"/>
    </xf>
    <xf numFmtId="0" fontId="14" fillId="8" borderId="0" xfId="0" applyFont="1" applyFill="1"/>
    <xf numFmtId="49" fontId="14" fillId="0" borderId="1" xfId="3" applyNumberFormat="1" applyFont="1" applyBorder="1" applyAlignment="1">
      <alignment horizontal="left" vertical="top"/>
    </xf>
    <xf numFmtId="0" fontId="13" fillId="0" borderId="1" xfId="3" applyFont="1" applyBorder="1" applyAlignment="1">
      <alignment vertical="center" wrapText="1"/>
    </xf>
    <xf numFmtId="168" fontId="13" fillId="0" borderId="1" xfId="3" applyNumberFormat="1" applyFont="1" applyBorder="1" applyAlignment="1">
      <alignment vertical="top" wrapText="1"/>
    </xf>
    <xf numFmtId="168" fontId="14" fillId="0" borderId="1" xfId="5" applyNumberFormat="1" applyFont="1" applyFill="1" applyBorder="1" applyAlignment="1">
      <alignment vertical="top"/>
    </xf>
    <xf numFmtId="168" fontId="12" fillId="0" borderId="1" xfId="0" applyNumberFormat="1" applyFont="1" applyBorder="1"/>
    <xf numFmtId="168" fontId="14" fillId="0" borderId="1" xfId="6" applyNumberFormat="1" applyFont="1" applyBorder="1" applyAlignment="1">
      <alignment vertical="top"/>
    </xf>
    <xf numFmtId="168" fontId="12" fillId="0" borderId="1" xfId="7" applyNumberFormat="1" applyFont="1" applyBorder="1"/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/>
    </xf>
    <xf numFmtId="0" fontId="14" fillId="0" borderId="1" xfId="0" applyFont="1" applyBorder="1"/>
    <xf numFmtId="0" fontId="14" fillId="0" borderId="0" xfId="0" applyFont="1"/>
    <xf numFmtId="166" fontId="14" fillId="0" borderId="1" xfId="0" applyNumberFormat="1" applyFont="1" applyBorder="1" applyAlignment="1">
      <alignment horizontal="center"/>
    </xf>
    <xf numFmtId="0" fontId="13" fillId="7" borderId="8" xfId="0" applyFont="1" applyFill="1" applyBorder="1" applyAlignment="1">
      <alignment horizontal="center" wrapText="1"/>
    </xf>
    <xf numFmtId="0" fontId="13" fillId="7" borderId="1" xfId="0" applyFont="1" applyFill="1" applyBorder="1" applyAlignment="1">
      <alignment horizontal="center" vertical="center" wrapText="1"/>
    </xf>
    <xf numFmtId="43" fontId="14" fillId="0" borderId="1" xfId="1" applyFont="1" applyFill="1" applyBorder="1" applyAlignment="1">
      <alignment horizontal="center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/>
    </xf>
    <xf numFmtId="167" fontId="14" fillId="0" borderId="1" xfId="0" applyNumberFormat="1" applyFont="1" applyBorder="1" applyAlignment="1">
      <alignment horizontal="center" vertical="center" wrapText="1"/>
    </xf>
    <xf numFmtId="167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167" fontId="13" fillId="0" borderId="0" xfId="0" applyNumberFormat="1" applyFont="1" applyAlignment="1">
      <alignment horizontal="center" wrapText="1"/>
    </xf>
    <xf numFmtId="0" fontId="16" fillId="0" borderId="0" xfId="0" applyFont="1"/>
    <xf numFmtId="0" fontId="17" fillId="0" borderId="0" xfId="0" applyFont="1" applyAlignment="1">
      <alignment wrapText="1"/>
    </xf>
    <xf numFmtId="0" fontId="17" fillId="0" borderId="0" xfId="0" applyFont="1" applyAlignment="1">
      <alignment horizontal="center"/>
    </xf>
    <xf numFmtId="0" fontId="14" fillId="0" borderId="0" xfId="0" applyFont="1" applyAlignment="1">
      <alignment horizontal="center" wrapText="1"/>
    </xf>
    <xf numFmtId="167" fontId="14" fillId="0" borderId="0" xfId="0" applyNumberFormat="1" applyFont="1" applyAlignment="1">
      <alignment horizontal="center" wrapText="1"/>
    </xf>
    <xf numFmtId="0" fontId="14" fillId="0" borderId="0" xfId="0" applyFont="1" applyAlignment="1">
      <alignment wrapText="1"/>
    </xf>
    <xf numFmtId="167" fontId="14" fillId="0" borderId="1" xfId="0" applyNumberFormat="1" applyFont="1" applyBorder="1" applyAlignment="1">
      <alignment vertical="center"/>
    </xf>
    <xf numFmtId="167" fontId="14" fillId="0" borderId="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0" borderId="1" xfId="0" applyFont="1" applyBorder="1" applyAlignment="1">
      <alignment wrapText="1"/>
    </xf>
    <xf numFmtId="43" fontId="14" fillId="0" borderId="1" xfId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168" fontId="14" fillId="0" borderId="1" xfId="0" applyNumberFormat="1" applyFont="1" applyBorder="1" applyAlignment="1">
      <alignment horizontal="center" vertical="center"/>
    </xf>
    <xf numFmtId="168" fontId="14" fillId="0" borderId="1" xfId="0" applyNumberFormat="1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5" fillId="6" borderId="2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 wrapText="1"/>
    </xf>
    <xf numFmtId="43" fontId="15" fillId="6" borderId="1" xfId="0" applyNumberFormat="1" applyFont="1" applyFill="1" applyBorder="1" applyAlignment="1">
      <alignment vertical="center"/>
    </xf>
    <xf numFmtId="43" fontId="12" fillId="0" borderId="1" xfId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67" fontId="12" fillId="0" borderId="1" xfId="15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12" fillId="0" borderId="1" xfId="0" applyNumberFormat="1" applyFont="1" applyBorder="1" applyAlignment="1">
      <alignment vertical="center" wrapText="1"/>
    </xf>
    <xf numFmtId="37" fontId="12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12" fillId="0" borderId="0" xfId="0" applyNumberFormat="1" applyFont="1" applyAlignment="1">
      <alignment vertical="center"/>
    </xf>
    <xf numFmtId="43" fontId="15" fillId="0" borderId="0" xfId="0" applyNumberFormat="1" applyFont="1" applyAlignment="1">
      <alignment vertical="center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167" fontId="12" fillId="0" borderId="1" xfId="0" applyNumberFormat="1" applyFont="1" applyBorder="1" applyAlignment="1">
      <alignment vertical="center"/>
    </xf>
    <xf numFmtId="0" fontId="15" fillId="6" borderId="1" xfId="0" applyFont="1" applyFill="1" applyBorder="1" applyAlignment="1">
      <alignment vertical="center"/>
    </xf>
    <xf numFmtId="0" fontId="12" fillId="0" borderId="2" xfId="0" applyFont="1" applyBorder="1" applyAlignment="1">
      <alignment horizontal="left" vertical="center" wrapText="1"/>
    </xf>
    <xf numFmtId="169" fontId="12" fillId="0" borderId="1" xfId="15" applyNumberFormat="1" applyFont="1" applyFill="1" applyBorder="1" applyAlignment="1">
      <alignment horizontal="center" vertical="center"/>
    </xf>
    <xf numFmtId="169" fontId="12" fillId="0" borderId="1" xfId="0" applyNumberFormat="1" applyFont="1" applyBorder="1" applyAlignment="1">
      <alignment vertical="center"/>
    </xf>
    <xf numFmtId="0" fontId="12" fillId="0" borderId="2" xfId="0" applyFont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0" fontId="17" fillId="0" borderId="0" xfId="0" applyFont="1"/>
    <xf numFmtId="167" fontId="14" fillId="0" borderId="0" xfId="0" applyNumberFormat="1" applyFont="1"/>
    <xf numFmtId="0" fontId="16" fillId="0" borderId="0" xfId="0" applyFont="1" applyAlignment="1">
      <alignment wrapText="1"/>
    </xf>
    <xf numFmtId="0" fontId="13" fillId="4" borderId="3" xfId="0" applyFont="1" applyFill="1" applyBorder="1" applyAlignment="1">
      <alignment horizontal="center" vertical="center"/>
    </xf>
    <xf numFmtId="0" fontId="13" fillId="4" borderId="21" xfId="0" applyFont="1" applyFill="1" applyBorder="1" applyAlignment="1">
      <alignment horizontal="center" vertical="center"/>
    </xf>
    <xf numFmtId="0" fontId="13" fillId="4" borderId="22" xfId="0" applyFont="1" applyFill="1" applyBorder="1" applyAlignment="1">
      <alignment horizontal="center" vertical="center"/>
    </xf>
    <xf numFmtId="0" fontId="14" fillId="6" borderId="5" xfId="0" applyFont="1" applyFill="1" applyBorder="1" applyAlignment="1">
      <alignment horizontal="center"/>
    </xf>
    <xf numFmtId="167" fontId="19" fillId="0" borderId="1" xfId="0" applyNumberFormat="1" applyFont="1" applyBorder="1" applyAlignment="1">
      <alignment horizontal="center" vertical="center" wrapText="1"/>
    </xf>
    <xf numFmtId="167" fontId="19" fillId="0" borderId="1" xfId="0" applyNumberFormat="1" applyFont="1" applyBorder="1" applyAlignment="1">
      <alignment horizontal="center" wrapText="1"/>
    </xf>
    <xf numFmtId="167" fontId="19" fillId="0" borderId="5" xfId="0" applyNumberFormat="1" applyFont="1" applyBorder="1" applyAlignment="1">
      <alignment horizontal="center" vertical="center" wrapText="1"/>
    </xf>
    <xf numFmtId="167" fontId="19" fillId="0" borderId="5" xfId="0" applyNumberFormat="1" applyFont="1" applyBorder="1" applyAlignment="1">
      <alignment horizontal="center" wrapText="1"/>
    </xf>
    <xf numFmtId="170" fontId="19" fillId="0" borderId="1" xfId="0" applyNumberFormat="1" applyFont="1" applyBorder="1" applyAlignment="1">
      <alignment horizontal="center" vertical="center"/>
    </xf>
    <xf numFmtId="167" fontId="19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66" fontId="13" fillId="0" borderId="1" xfId="0" applyNumberFormat="1" applyFont="1" applyBorder="1" applyAlignment="1">
      <alignment horizontal="center" vertical="center"/>
    </xf>
    <xf numFmtId="166" fontId="14" fillId="0" borderId="1" xfId="0" applyNumberFormat="1" applyFont="1" applyBorder="1" applyAlignment="1">
      <alignment horizontal="center" vertical="center"/>
    </xf>
    <xf numFmtId="166" fontId="14" fillId="0" borderId="1" xfId="0" applyNumberFormat="1" applyFont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/>
    </xf>
    <xf numFmtId="0" fontId="13" fillId="4" borderId="20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4" fillId="0" borderId="0" xfId="0" applyFont="1" applyAlignment="1">
      <alignment horizontal="center" wrapText="1"/>
    </xf>
    <xf numFmtId="0" fontId="14" fillId="6" borderId="1" xfId="0" applyFont="1" applyFill="1" applyBorder="1" applyAlignment="1">
      <alignment horizontal="center"/>
    </xf>
    <xf numFmtId="0" fontId="13" fillId="7" borderId="5" xfId="0" applyFont="1" applyFill="1" applyBorder="1" applyAlignment="1">
      <alignment horizontal="center" vertical="center" wrapText="1"/>
    </xf>
    <xf numFmtId="0" fontId="13" fillId="7" borderId="8" xfId="0" applyFont="1" applyFill="1" applyBorder="1" applyAlignment="1">
      <alignment horizontal="center" vertical="center" wrapText="1"/>
    </xf>
    <xf numFmtId="167" fontId="13" fillId="0" borderId="5" xfId="0" applyNumberFormat="1" applyFont="1" applyBorder="1" applyAlignment="1">
      <alignment horizontal="center" vertical="center" wrapText="1"/>
    </xf>
    <xf numFmtId="167" fontId="13" fillId="0" borderId="8" xfId="0" applyNumberFormat="1" applyFont="1" applyBorder="1" applyAlignment="1">
      <alignment horizontal="center" vertical="center" wrapText="1"/>
    </xf>
    <xf numFmtId="167" fontId="13" fillId="0" borderId="7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/>
    </xf>
    <xf numFmtId="166" fontId="14" fillId="0" borderId="1" xfId="0" applyNumberFormat="1" applyFont="1" applyBorder="1" applyAlignment="1">
      <alignment horizontal="center"/>
    </xf>
    <xf numFmtId="0" fontId="13" fillId="7" borderId="7" xfId="0" applyFont="1" applyFill="1" applyBorder="1" applyAlignment="1">
      <alignment horizontal="center" vertical="center" wrapText="1"/>
    </xf>
    <xf numFmtId="0" fontId="13" fillId="9" borderId="5" xfId="0" applyFont="1" applyFill="1" applyBorder="1" applyAlignment="1">
      <alignment horizontal="center" vertical="center" wrapText="1"/>
    </xf>
    <xf numFmtId="0" fontId="13" fillId="9" borderId="7" xfId="0" applyFont="1" applyFill="1" applyBorder="1" applyAlignment="1">
      <alignment horizontal="center" vertical="center" wrapText="1"/>
    </xf>
    <xf numFmtId="0" fontId="13" fillId="10" borderId="5" xfId="0" applyFont="1" applyFill="1" applyBorder="1" applyAlignment="1">
      <alignment horizontal="center" vertical="center" wrapText="1"/>
    </xf>
    <xf numFmtId="0" fontId="13" fillId="10" borderId="7" xfId="0" applyFont="1" applyFill="1" applyBorder="1" applyAlignment="1">
      <alignment horizontal="center" vertical="center" wrapText="1"/>
    </xf>
    <xf numFmtId="0" fontId="13" fillId="11" borderId="5" xfId="0" applyFont="1" applyFill="1" applyBorder="1" applyAlignment="1">
      <alignment horizontal="center" vertical="center" wrapText="1"/>
    </xf>
    <xf numFmtId="0" fontId="13" fillId="11" borderId="7" xfId="0" applyFont="1" applyFill="1" applyBorder="1" applyAlignment="1">
      <alignment horizontal="center" vertical="center" wrapText="1"/>
    </xf>
    <xf numFmtId="0" fontId="13" fillId="12" borderId="5" xfId="0" applyFont="1" applyFill="1" applyBorder="1" applyAlignment="1">
      <alignment horizontal="center" vertical="center" wrapText="1"/>
    </xf>
    <xf numFmtId="0" fontId="13" fillId="12" borderId="7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166" fontId="14" fillId="0" borderId="5" xfId="0" applyNumberFormat="1" applyFont="1" applyBorder="1" applyAlignment="1">
      <alignment horizontal="center"/>
    </xf>
    <xf numFmtId="166" fontId="14" fillId="0" borderId="8" xfId="0" applyNumberFormat="1" applyFont="1" applyBorder="1" applyAlignment="1">
      <alignment horizontal="center"/>
    </xf>
    <xf numFmtId="166" fontId="14" fillId="0" borderId="7" xfId="0" applyNumberFormat="1" applyFont="1" applyBorder="1" applyAlignment="1">
      <alignment horizontal="center"/>
    </xf>
    <xf numFmtId="166" fontId="14" fillId="0" borderId="5" xfId="0" applyNumberFormat="1" applyFont="1" applyBorder="1" applyAlignment="1">
      <alignment horizontal="center" vertical="center"/>
    </xf>
    <xf numFmtId="166" fontId="14" fillId="0" borderId="8" xfId="0" applyNumberFormat="1" applyFont="1" applyBorder="1" applyAlignment="1">
      <alignment horizontal="center" vertical="center"/>
    </xf>
    <xf numFmtId="166" fontId="14" fillId="0" borderId="7" xfId="0" applyNumberFormat="1" applyFont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3" fillId="6" borderId="5" xfId="0" applyFont="1" applyFill="1" applyBorder="1" applyAlignment="1">
      <alignment horizontal="center" vertical="center"/>
    </xf>
    <xf numFmtId="0" fontId="13" fillId="6" borderId="8" xfId="0" applyFont="1" applyFill="1" applyBorder="1" applyAlignment="1">
      <alignment horizontal="center" vertical="center"/>
    </xf>
    <xf numFmtId="0" fontId="13" fillId="6" borderId="7" xfId="0" applyFont="1" applyFill="1" applyBorder="1" applyAlignment="1">
      <alignment horizontal="center" vertical="center"/>
    </xf>
    <xf numFmtId="168" fontId="13" fillId="0" borderId="5" xfId="0" applyNumberFormat="1" applyFont="1" applyBorder="1" applyAlignment="1">
      <alignment horizontal="center" vertical="center"/>
    </xf>
    <xf numFmtId="168" fontId="13" fillId="0" borderId="7" xfId="0" applyNumberFormat="1" applyFont="1" applyBorder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15" fillId="0" borderId="5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167" fontId="15" fillId="0" borderId="5" xfId="0" applyNumberFormat="1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0" fontId="15" fillId="0" borderId="7" xfId="0" applyFont="1" applyBorder="1" applyAlignment="1">
      <alignment vertical="center"/>
    </xf>
    <xf numFmtId="0" fontId="15" fillId="0" borderId="8" xfId="0" applyFont="1" applyBorder="1" applyAlignment="1">
      <alignment horizontal="center" vertical="center"/>
    </xf>
    <xf numFmtId="166" fontId="12" fillId="0" borderId="5" xfId="0" applyNumberFormat="1" applyFont="1" applyBorder="1" applyAlignment="1">
      <alignment horizontal="center" vertical="center"/>
    </xf>
    <xf numFmtId="166" fontId="12" fillId="0" borderId="8" xfId="0" applyNumberFormat="1" applyFont="1" applyBorder="1" applyAlignment="1">
      <alignment horizontal="center" vertical="center"/>
    </xf>
    <xf numFmtId="166" fontId="12" fillId="0" borderId="7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9" fontId="15" fillId="0" borderId="1" xfId="0" applyNumberFormat="1" applyFont="1" applyBorder="1" applyAlignment="1">
      <alignment horizontal="center" vertical="center"/>
    </xf>
  </cellXfs>
  <cellStyles count="16">
    <cellStyle name="Comma" xfId="1" builtinId="3"/>
    <cellStyle name="Comma 2" xfId="4" xr:uid="{00000000-0005-0000-0000-000001000000}"/>
    <cellStyle name="Comma 3" xfId="5" xr:uid="{00000000-0005-0000-0000-000002000000}"/>
    <cellStyle name="Comma 4" xfId="10" xr:uid="{00000000-0005-0000-0000-000003000000}"/>
    <cellStyle name="Currency" xfId="15" builtinId="4"/>
    <cellStyle name="Currency 2" xfId="11" xr:uid="{00000000-0005-0000-0000-000004000000}"/>
    <cellStyle name="Hyperlink" xfId="12" builtinId="8"/>
    <cellStyle name="Normal" xfId="0" builtinId="0"/>
    <cellStyle name="Normal 10 2" xfId="14" xr:uid="{00000000-0005-0000-0000-000007000000}"/>
    <cellStyle name="Normal 2" xfId="3" xr:uid="{00000000-0005-0000-0000-000008000000}"/>
    <cellStyle name="Normal 236 2" xfId="13" xr:uid="{00000000-0005-0000-0000-000009000000}"/>
    <cellStyle name="Normal 3" xfId="6" xr:uid="{00000000-0005-0000-0000-00000A000000}"/>
    <cellStyle name="Normal 4" xfId="7" xr:uid="{00000000-0005-0000-0000-00000B000000}"/>
    <cellStyle name="Percent 2" xfId="2" xr:uid="{00000000-0005-0000-0000-00000C000000}"/>
    <cellStyle name="Percent 3" xfId="8" xr:uid="{00000000-0005-0000-0000-00000D000000}"/>
    <cellStyle name="Style 1" xfId="9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1</xdr:row>
      <xdr:rowOff>152400</xdr:rowOff>
    </xdr:from>
    <xdr:to>
      <xdr:col>1</xdr:col>
      <xdr:colOff>2047875</xdr:colOff>
      <xdr:row>4</xdr:row>
      <xdr:rowOff>95249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333375"/>
          <a:ext cx="2066925" cy="485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905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1</xdr:row>
      <xdr:rowOff>152400</xdr:rowOff>
    </xdr:from>
    <xdr:to>
      <xdr:col>1</xdr:col>
      <xdr:colOff>2047875</xdr:colOff>
      <xdr:row>4</xdr:row>
      <xdr:rowOff>66674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342900"/>
          <a:ext cx="2066925" cy="485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905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personal/lhuhlwan_randwater_co_za/Documents/Desktop/2022%20Non%20Destructive%20Testing%20and%20Quality%20Inspection%20SErvice%20Providers/PACKAGE%202-BILL%20OF%20QUANTITY%20%20PROVISION%20OF%20QUALITY%20MANAGEMENT%20SERVICES.xlsx?839C4BB0" TargetMode="External"/><Relationship Id="rId1" Type="http://schemas.openxmlformats.org/officeDocument/2006/relationships/externalLinkPath" Target="file:///\\839C4BB0\PACKAGE%202-BILL%20OF%20QUANTITY%20%20PROVISION%20OF%20QUALITY%20MANAGEMENT%20SERVIC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tion and Overview"/>
      <sheetName val="Contract Information"/>
      <sheetName val="SUMMARY "/>
      <sheetName val="SECTION A-PERSONELL"/>
      <sheetName val=" SECTION B- SHE REQUIREMNTS "/>
      <sheetName val="Sheet1"/>
    </sheetNames>
    <sheetDataSet>
      <sheetData sheetId="0" refreshError="1"/>
      <sheetData sheetId="1" refreshError="1"/>
      <sheetData sheetId="2" refreshError="1"/>
      <sheetData sheetId="3" refreshError="1">
        <row r="9">
          <cell r="C9" t="str">
            <v xml:space="preserve">The contractor shall provide atleast  Welding Inspector Level I to conduct weld inspection on site </v>
          </cell>
          <cell r="F9">
            <v>189</v>
          </cell>
        </row>
        <row r="10">
          <cell r="C10" t="str">
            <v xml:space="preserve">The contractor shall provide atleast  Welding Inspector Level II to conduct weld inspection on site </v>
          </cell>
          <cell r="F10">
            <v>189</v>
          </cell>
        </row>
        <row r="11">
          <cell r="C11" t="str">
            <v xml:space="preserve">The contractor shall provide atleast Coating Inspector level 1 to conduct the coating and lining inspection </v>
          </cell>
          <cell r="F11">
            <v>189</v>
          </cell>
        </row>
        <row r="12">
          <cell r="C12" t="str">
            <v xml:space="preserve">The contractor to provide a qualified Metallurgist </v>
          </cell>
          <cell r="F12">
            <v>160</v>
          </cell>
        </row>
        <row r="13">
          <cell r="C13" t="str">
            <v xml:space="preserve">The Contractor to provide a qualified Civil Inspector </v>
          </cell>
          <cell r="F13">
            <v>189</v>
          </cell>
        </row>
        <row r="14">
          <cell r="C14" t="str">
            <v xml:space="preserve">The contractor shall provide a qualified  process or automation quality control Officer </v>
          </cell>
          <cell r="F14">
            <v>189</v>
          </cell>
        </row>
        <row r="15">
          <cell r="C15" t="str">
            <v xml:space="preserve">The contractor shall provide a qualified  Mechanical inspector </v>
          </cell>
          <cell r="F15">
            <v>189</v>
          </cell>
        </row>
        <row r="16">
          <cell r="C16" t="str">
            <v xml:space="preserve">The contractor to provide a qualified Building /structural Engineer Inspectors </v>
          </cell>
          <cell r="F16">
            <v>189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G14"/>
  <sheetViews>
    <sheetView view="pageBreakPreview" zoomScale="60" zoomScaleNormal="100" workbookViewId="0">
      <selection activeCell="F15" sqref="F15"/>
    </sheetView>
  </sheetViews>
  <sheetFormatPr defaultColWidth="9.109375" defaultRowHeight="13.8" x14ac:dyDescent="0.25"/>
  <cols>
    <col min="1" max="1" width="9.109375" style="3"/>
    <col min="2" max="2" width="38" style="3" customWidth="1"/>
    <col min="3" max="3" width="45" style="3" bestFit="1" customWidth="1"/>
    <col min="4" max="4" width="39.6640625" style="3" customWidth="1"/>
    <col min="5" max="16384" width="9.109375" style="3"/>
  </cols>
  <sheetData>
    <row r="6" spans="2:7" ht="33.6" thickBot="1" x14ac:dyDescent="0.65">
      <c r="B6" s="1" t="s">
        <v>1</v>
      </c>
      <c r="C6" s="2"/>
      <c r="D6" s="2"/>
      <c r="E6" s="2"/>
      <c r="F6" s="2"/>
      <c r="G6" s="2"/>
    </row>
    <row r="7" spans="2:7" ht="14.4" thickBot="1" x14ac:dyDescent="0.3">
      <c r="B7" s="4" t="s">
        <v>2</v>
      </c>
      <c r="C7" s="4" t="s">
        <v>3</v>
      </c>
      <c r="D7" s="4" t="s">
        <v>4</v>
      </c>
    </row>
    <row r="8" spans="2:7" x14ac:dyDescent="0.25">
      <c r="B8" s="5"/>
      <c r="C8" s="6" t="s">
        <v>5</v>
      </c>
      <c r="D8" s="7" t="s">
        <v>6</v>
      </c>
    </row>
    <row r="9" spans="2:7" x14ac:dyDescent="0.25">
      <c r="B9" s="8"/>
      <c r="C9" s="9" t="s">
        <v>7</v>
      </c>
      <c r="D9" s="10" t="s">
        <v>8</v>
      </c>
    </row>
    <row r="10" spans="2:7" x14ac:dyDescent="0.25">
      <c r="B10" s="8"/>
      <c r="C10" s="9" t="s">
        <v>9</v>
      </c>
      <c r="D10" s="10" t="s">
        <v>10</v>
      </c>
    </row>
    <row r="11" spans="2:7" x14ac:dyDescent="0.25">
      <c r="B11" s="8"/>
      <c r="C11" s="9" t="s">
        <v>11</v>
      </c>
      <c r="D11" s="10" t="s">
        <v>12</v>
      </c>
    </row>
    <row r="12" spans="2:7" ht="14.4" thickBot="1" x14ac:dyDescent="0.3">
      <c r="B12" s="11"/>
      <c r="C12" s="12" t="s">
        <v>13</v>
      </c>
      <c r="D12" s="13" t="s">
        <v>14</v>
      </c>
    </row>
    <row r="13" spans="2:7" ht="14.4" thickBot="1" x14ac:dyDescent="0.3">
      <c r="C13" s="13" t="s">
        <v>15</v>
      </c>
      <c r="D13" s="13" t="s">
        <v>16</v>
      </c>
    </row>
    <row r="14" spans="2:7" ht="14.4" thickBot="1" x14ac:dyDescent="0.3">
      <c r="C14" s="13" t="s">
        <v>17</v>
      </c>
      <c r="D14" s="13" t="s">
        <v>16</v>
      </c>
    </row>
  </sheetData>
  <hyperlinks>
    <hyperlink ref="C9" location="'Input - Skills'!A1" display="1. Tender Input - Skills " xr:uid="{00000000-0004-0000-0000-000000000000}"/>
    <hyperlink ref="C10" location="'Input - Equipment '!A1" display="2. Tender Input - Equipment " xr:uid="{00000000-0004-0000-0000-000001000000}"/>
    <hyperlink ref="C11" location="'Input - Consumables '!A1" display="3. Tender Input - Consumables " xr:uid="{00000000-0004-0000-0000-000002000000}"/>
    <hyperlink ref="C8" location="'Contract Information'!A1" display="Contract Information" xr:uid="{00000000-0004-0000-0000-000003000000}"/>
    <hyperlink ref="C12" location="'Input - Site Establishment'!C12" display="4. Input - Site Establishment" xr:uid="{00000000-0004-0000-0000-000004000000}"/>
  </hyperlinks>
  <pageMargins left="0.7" right="0.7" top="0.75" bottom="0.75" header="0.3" footer="0.3"/>
  <pageSetup scale="9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A6:G12"/>
  <sheetViews>
    <sheetView view="pageBreakPreview" zoomScale="60" zoomScaleNormal="100" workbookViewId="0">
      <selection activeCell="F15" sqref="F15"/>
    </sheetView>
  </sheetViews>
  <sheetFormatPr defaultColWidth="9.109375" defaultRowHeight="14.4" x14ac:dyDescent="0.3"/>
  <cols>
    <col min="2" max="2" width="38" customWidth="1"/>
    <col min="3" max="5" width="18.6640625" customWidth="1"/>
    <col min="6" max="6" width="26.44140625" customWidth="1"/>
    <col min="7" max="7" width="18.6640625" customWidth="1"/>
  </cols>
  <sheetData>
    <row r="6" spans="1:7" ht="33" x14ac:dyDescent="0.6">
      <c r="B6" s="1" t="s">
        <v>1</v>
      </c>
      <c r="C6" s="2"/>
      <c r="D6" s="2"/>
      <c r="E6" s="2"/>
      <c r="F6" s="2"/>
      <c r="G6" s="2"/>
    </row>
    <row r="7" spans="1:7" ht="15" thickBot="1" x14ac:dyDescent="0.35">
      <c r="C7" s="3"/>
      <c r="D7" s="3"/>
    </row>
    <row r="8" spans="1:7" ht="20.25" customHeight="1" thickBot="1" x14ac:dyDescent="0.35">
      <c r="B8" s="14" t="s">
        <v>18</v>
      </c>
      <c r="C8" s="15" t="s">
        <v>19</v>
      </c>
    </row>
    <row r="9" spans="1:7" ht="20.25" customHeight="1" thickBot="1" x14ac:dyDescent="0.35">
      <c r="B9" s="16" t="s">
        <v>20</v>
      </c>
      <c r="C9" s="17" t="s">
        <v>21</v>
      </c>
    </row>
    <row r="10" spans="1:7" ht="15" thickBot="1" x14ac:dyDescent="0.35">
      <c r="A10" s="18"/>
      <c r="B10" s="3"/>
      <c r="C10" s="3"/>
      <c r="D10" s="3"/>
      <c r="E10" s="3"/>
      <c r="F10" s="3"/>
    </row>
    <row r="11" spans="1:7" ht="15" thickBot="1" x14ac:dyDescent="0.35">
      <c r="B11" s="19" t="s">
        <v>22</v>
      </c>
      <c r="C11" s="20"/>
    </row>
    <row r="12" spans="1:7" ht="15" thickBot="1" x14ac:dyDescent="0.35">
      <c r="B12" s="19" t="s">
        <v>23</v>
      </c>
      <c r="C12" s="20"/>
    </row>
  </sheetData>
  <pageMargins left="0.7" right="0.7" top="0.75" bottom="0.75" header="0.3" footer="0.3"/>
  <pageSetup scale="94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N26"/>
  <sheetViews>
    <sheetView view="pageBreakPreview" zoomScaleNormal="100" zoomScaleSheetLayoutView="100" workbookViewId="0">
      <selection activeCell="C9" sqref="C9"/>
    </sheetView>
  </sheetViews>
  <sheetFormatPr defaultColWidth="9.109375" defaultRowHeight="15.6" x14ac:dyDescent="0.3"/>
  <cols>
    <col min="1" max="1" width="3.21875" style="21" customWidth="1"/>
    <col min="2" max="2" width="25.44140625" style="22" customWidth="1"/>
    <col min="3" max="3" width="52" style="21" customWidth="1"/>
    <col min="4" max="4" width="21" style="21" customWidth="1"/>
    <col min="5" max="5" width="3.77734375" style="21" customWidth="1"/>
    <col min="6" max="16384" width="9.109375" style="21"/>
  </cols>
  <sheetData>
    <row r="2" spans="2:14" ht="24.6" customHeight="1" x14ac:dyDescent="0.3">
      <c r="B2" s="56" t="s">
        <v>25</v>
      </c>
      <c r="C2" s="131" t="s">
        <v>26</v>
      </c>
      <c r="D2" s="131"/>
      <c r="E2" s="24"/>
      <c r="F2" s="24"/>
      <c r="G2" s="24"/>
      <c r="H2" s="24"/>
    </row>
    <row r="3" spans="2:14" ht="25.5" customHeight="1" x14ac:dyDescent="0.3">
      <c r="B3" s="56" t="s">
        <v>106</v>
      </c>
      <c r="C3" s="132">
        <v>45635</v>
      </c>
      <c r="D3" s="132"/>
      <c r="E3" s="25"/>
      <c r="F3" s="25"/>
      <c r="G3" s="25"/>
      <c r="H3" s="25"/>
    </row>
    <row r="4" spans="2:14" ht="26.25" customHeight="1" x14ac:dyDescent="0.3">
      <c r="B4" s="56" t="s">
        <v>29</v>
      </c>
      <c r="C4" s="133" t="s">
        <v>137</v>
      </c>
      <c r="D4" s="133"/>
      <c r="E4" s="25"/>
      <c r="F4" s="25"/>
      <c r="G4" s="25"/>
      <c r="H4" s="25"/>
    </row>
    <row r="5" spans="2:14" ht="24.75" customHeight="1" x14ac:dyDescent="0.3">
      <c r="B5" s="56" t="s">
        <v>27</v>
      </c>
      <c r="C5" s="134" t="s">
        <v>113</v>
      </c>
      <c r="D5" s="134"/>
      <c r="E5" s="25"/>
      <c r="F5" s="25"/>
      <c r="G5" s="25"/>
      <c r="H5" s="25"/>
    </row>
    <row r="6" spans="2:14" x14ac:dyDescent="0.3">
      <c r="B6" s="23"/>
      <c r="C6" s="26"/>
      <c r="D6" s="27"/>
      <c r="E6" s="25"/>
      <c r="F6" s="25"/>
      <c r="G6" s="25"/>
      <c r="H6" s="25"/>
    </row>
    <row r="7" spans="2:14" s="28" customFormat="1" ht="31.5" customHeight="1" x14ac:dyDescent="0.3">
      <c r="B7" s="29" t="s">
        <v>57</v>
      </c>
      <c r="C7" s="30" t="s">
        <v>58</v>
      </c>
      <c r="D7" s="31" t="s">
        <v>50</v>
      </c>
    </row>
    <row r="8" spans="2:14" ht="15.75" customHeight="1" x14ac:dyDescent="0.3">
      <c r="B8" s="32"/>
      <c r="C8" s="33"/>
      <c r="D8" s="34"/>
    </row>
    <row r="9" spans="2:14" ht="13.5" customHeight="1" x14ac:dyDescent="0.3">
      <c r="B9" s="35" t="s">
        <v>62</v>
      </c>
      <c r="C9" s="36" t="s">
        <v>79</v>
      </c>
      <c r="D9" s="52" cm="1">
        <f t="array" ref="D9:N9">+'SECTION A-NDT METHODS'!F30:P30</f>
        <v>0</v>
      </c>
      <c r="E9" s="21">
        <v>0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</row>
    <row r="10" spans="2:14" ht="13.5" customHeight="1" x14ac:dyDescent="0.3">
      <c r="B10" s="35"/>
      <c r="C10" s="36"/>
      <c r="D10" s="52"/>
    </row>
    <row r="11" spans="2:14" ht="15" customHeight="1" x14ac:dyDescent="0.3">
      <c r="B11" s="37" t="s">
        <v>63</v>
      </c>
      <c r="C11" s="36" t="s">
        <v>80</v>
      </c>
      <c r="D11" s="52" cm="1">
        <f t="array" ref="D11:E11">+'SECTION B-SPECIALISED METHODS '!O15:P15</f>
        <v>0</v>
      </c>
      <c r="E11" s="21">
        <v>0</v>
      </c>
    </row>
    <row r="12" spans="2:14" ht="15" customHeight="1" x14ac:dyDescent="0.3">
      <c r="B12" s="37"/>
      <c r="C12" s="38"/>
      <c r="D12" s="52"/>
    </row>
    <row r="13" spans="2:14" ht="25.2" customHeight="1" x14ac:dyDescent="0.3">
      <c r="B13" s="35" t="s">
        <v>64</v>
      </c>
      <c r="C13" s="36" t="s">
        <v>92</v>
      </c>
      <c r="D13" s="52" cm="1">
        <f t="array" ref="D13:G13">+'SECTION C-PERSONELLTECHNICIAN'!F31:I31</f>
        <v>0</v>
      </c>
      <c r="E13" s="21">
        <v>0</v>
      </c>
      <c r="F13" s="21">
        <v>0</v>
      </c>
      <c r="G13" s="21">
        <v>0</v>
      </c>
    </row>
    <row r="14" spans="2:14" ht="12.75" customHeight="1" x14ac:dyDescent="0.3">
      <c r="B14" s="35"/>
      <c r="C14" s="36"/>
      <c r="D14" s="52"/>
    </row>
    <row r="15" spans="2:14" ht="15.75" customHeight="1" x14ac:dyDescent="0.3">
      <c r="B15" s="37" t="s">
        <v>65</v>
      </c>
      <c r="C15" s="36" t="s">
        <v>81</v>
      </c>
      <c r="D15" s="52" cm="1">
        <f t="array" ref="D15:G15">+' SECTION D- SHE REQUIREMNTS '!E21:H21</f>
        <v>0</v>
      </c>
      <c r="E15" s="21">
        <v>0</v>
      </c>
      <c r="F15" s="21">
        <v>0</v>
      </c>
      <c r="G15" s="21">
        <v>0</v>
      </c>
    </row>
    <row r="16" spans="2:14" ht="15.75" customHeight="1" x14ac:dyDescent="0.3">
      <c r="B16" s="37"/>
      <c r="C16" s="36"/>
      <c r="D16" s="53"/>
    </row>
    <row r="17" spans="2:4" ht="13.5" customHeight="1" x14ac:dyDescent="0.3">
      <c r="B17" s="35"/>
      <c r="C17" s="36"/>
      <c r="D17" s="52"/>
    </row>
    <row r="18" spans="2:4" ht="15.75" customHeight="1" x14ac:dyDescent="0.3">
      <c r="B18" s="35"/>
      <c r="C18" s="39"/>
      <c r="D18" s="52"/>
    </row>
    <row r="19" spans="2:4" ht="14.25" customHeight="1" x14ac:dyDescent="0.3">
      <c r="B19" s="40"/>
      <c r="C19" s="41" t="s">
        <v>59</v>
      </c>
      <c r="D19" s="54">
        <f>SUM(D9:D15)</f>
        <v>0</v>
      </c>
    </row>
    <row r="20" spans="2:4" ht="15" customHeight="1" x14ac:dyDescent="0.3">
      <c r="B20" s="42"/>
      <c r="C20" s="42"/>
      <c r="D20" s="44"/>
    </row>
    <row r="21" spans="2:4" ht="15" customHeight="1" x14ac:dyDescent="0.3">
      <c r="B21" s="40"/>
      <c r="C21" s="42" t="s">
        <v>130</v>
      </c>
      <c r="D21" s="55">
        <f>+D19*15%</f>
        <v>0</v>
      </c>
    </row>
    <row r="22" spans="2:4" ht="14.25" customHeight="1" x14ac:dyDescent="0.3">
      <c r="B22" s="42"/>
      <c r="C22" s="43"/>
      <c r="D22" s="44"/>
    </row>
    <row r="23" spans="2:4" ht="13.5" customHeight="1" x14ac:dyDescent="0.3">
      <c r="B23" s="42"/>
      <c r="C23" s="45"/>
      <c r="D23" s="44"/>
    </row>
    <row r="24" spans="2:4" ht="17.25" customHeight="1" x14ac:dyDescent="0.3">
      <c r="B24" s="46"/>
      <c r="C24" s="43" t="s">
        <v>60</v>
      </c>
      <c r="D24" s="55">
        <f>SUM(D19+D21)</f>
        <v>0</v>
      </c>
    </row>
    <row r="25" spans="2:4" ht="12.75" customHeight="1" x14ac:dyDescent="0.3">
      <c r="B25" s="47"/>
      <c r="C25" s="46"/>
      <c r="D25" s="34"/>
    </row>
    <row r="26" spans="2:4" s="48" customFormat="1" ht="25.5" customHeight="1" x14ac:dyDescent="0.3">
      <c r="B26" s="49"/>
      <c r="C26" s="50" t="s">
        <v>61</v>
      </c>
      <c r="D26" s="51">
        <f>+D24</f>
        <v>0</v>
      </c>
    </row>
  </sheetData>
  <mergeCells count="4">
    <mergeCell ref="C2:D2"/>
    <mergeCell ref="C3:D3"/>
    <mergeCell ref="C4:D4"/>
    <mergeCell ref="C5:D5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CCEE3-2CFF-4A8F-827D-F9479B607C68}">
  <dimension ref="B1:T34"/>
  <sheetViews>
    <sheetView view="pageBreakPreview" topLeftCell="B1" zoomScale="70" zoomScaleNormal="55" zoomScaleSheetLayoutView="70" workbookViewId="0">
      <selection activeCell="H9" sqref="H9"/>
    </sheetView>
  </sheetViews>
  <sheetFormatPr defaultColWidth="8.88671875" defaultRowHeight="15.6" x14ac:dyDescent="0.3"/>
  <cols>
    <col min="1" max="1" width="4.88671875" style="59" customWidth="1"/>
    <col min="2" max="2" width="16.21875" style="59" customWidth="1"/>
    <col min="3" max="3" width="47.109375" style="75" customWidth="1"/>
    <col min="4" max="5" width="11.88671875" style="68" customWidth="1"/>
    <col min="6" max="6" width="11.88671875" style="73" customWidth="1"/>
    <col min="7" max="7" width="14.21875" style="73" bestFit="1" customWidth="1"/>
    <col min="8" max="8" width="12.44140625" style="73" customWidth="1"/>
    <col min="9" max="9" width="14.21875" style="73" bestFit="1" customWidth="1"/>
    <col min="10" max="10" width="11.6640625" style="73" customWidth="1"/>
    <col min="11" max="11" width="14.109375" style="73" customWidth="1"/>
    <col min="12" max="12" width="13" style="73" customWidth="1"/>
    <col min="13" max="13" width="14.21875" style="73" bestFit="1" customWidth="1"/>
    <col min="14" max="14" width="13.109375" style="73" bestFit="1" customWidth="1"/>
    <col min="15" max="15" width="14.5546875" style="73" customWidth="1"/>
    <col min="16" max="16" width="15.44140625" style="59" customWidth="1"/>
    <col min="17" max="17" width="4.21875" style="59" customWidth="1"/>
    <col min="18" max="16384" width="8.88671875" style="59"/>
  </cols>
  <sheetData>
    <row r="1" spans="2:20" x14ac:dyDescent="0.3">
      <c r="B1" s="23" t="s">
        <v>25</v>
      </c>
      <c r="C1" s="147" t="s">
        <v>26</v>
      </c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57"/>
      <c r="P1" s="58"/>
    </row>
    <row r="2" spans="2:20" x14ac:dyDescent="0.3">
      <c r="B2" s="23" t="s">
        <v>106</v>
      </c>
      <c r="C2" s="148">
        <v>45635</v>
      </c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60"/>
      <c r="P2" s="58"/>
    </row>
    <row r="3" spans="2:20" x14ac:dyDescent="0.3">
      <c r="B3" s="23" t="s">
        <v>107</v>
      </c>
      <c r="C3" s="148" t="s">
        <v>138</v>
      </c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60"/>
      <c r="P3" s="58"/>
    </row>
    <row r="4" spans="2:20" x14ac:dyDescent="0.3">
      <c r="B4" s="23" t="s">
        <v>27</v>
      </c>
      <c r="C4" s="148" t="s">
        <v>112</v>
      </c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60"/>
      <c r="P4" s="58"/>
    </row>
    <row r="5" spans="2:20" ht="14.4" customHeight="1" x14ac:dyDescent="0.3">
      <c r="B5" s="135" t="s">
        <v>75</v>
      </c>
      <c r="C5" s="158" t="s">
        <v>76</v>
      </c>
      <c r="D5" s="135" t="s">
        <v>71</v>
      </c>
      <c r="E5" s="122"/>
      <c r="F5" s="142" t="s">
        <v>72</v>
      </c>
      <c r="G5" s="143"/>
      <c r="H5" s="143"/>
      <c r="I5" s="143"/>
      <c r="J5" s="143"/>
      <c r="K5" s="143"/>
      <c r="L5" s="143"/>
      <c r="M5" s="143"/>
      <c r="N5" s="143"/>
      <c r="O5" s="61"/>
      <c r="P5" s="58"/>
    </row>
    <row r="6" spans="2:20" ht="45" customHeight="1" x14ac:dyDescent="0.3">
      <c r="B6" s="136"/>
      <c r="C6" s="159"/>
      <c r="D6" s="136"/>
      <c r="E6" s="123"/>
      <c r="F6" s="142" t="s">
        <v>97</v>
      </c>
      <c r="G6" s="149"/>
      <c r="H6" s="150" t="s">
        <v>98</v>
      </c>
      <c r="I6" s="151"/>
      <c r="J6" s="152" t="s">
        <v>99</v>
      </c>
      <c r="K6" s="153"/>
      <c r="L6" s="154" t="s">
        <v>100</v>
      </c>
      <c r="M6" s="155"/>
      <c r="N6" s="156" t="s">
        <v>73</v>
      </c>
      <c r="O6" s="157"/>
      <c r="P6" s="138" t="s">
        <v>74</v>
      </c>
    </row>
    <row r="7" spans="2:20" ht="30.75" customHeight="1" x14ac:dyDescent="0.3">
      <c r="B7" s="137"/>
      <c r="C7" s="160"/>
      <c r="D7" s="137"/>
      <c r="E7" s="121" t="s">
        <v>67</v>
      </c>
      <c r="F7" s="62" t="s">
        <v>115</v>
      </c>
      <c r="G7" s="62" t="s">
        <v>50</v>
      </c>
      <c r="H7" s="62" t="s">
        <v>115</v>
      </c>
      <c r="I7" s="62" t="s">
        <v>50</v>
      </c>
      <c r="J7" s="62" t="s">
        <v>115</v>
      </c>
      <c r="K7" s="62" t="s">
        <v>50</v>
      </c>
      <c r="L7" s="62" t="s">
        <v>115</v>
      </c>
      <c r="M7" s="62" t="s">
        <v>50</v>
      </c>
      <c r="N7" s="62" t="s">
        <v>115</v>
      </c>
      <c r="O7" s="62" t="s">
        <v>50</v>
      </c>
      <c r="P7" s="139"/>
    </row>
    <row r="8" spans="2:20" ht="45" customHeight="1" x14ac:dyDescent="0.3">
      <c r="B8" s="63">
        <v>1</v>
      </c>
      <c r="C8" s="64" t="s">
        <v>36</v>
      </c>
      <c r="D8" s="65"/>
      <c r="E8" s="65" t="s">
        <v>131</v>
      </c>
      <c r="F8" s="66"/>
      <c r="G8" s="66"/>
      <c r="H8" s="66"/>
      <c r="I8" s="66"/>
      <c r="J8" s="66"/>
      <c r="K8" s="66"/>
      <c r="L8" s="66"/>
      <c r="M8" s="67"/>
      <c r="N8" s="67"/>
      <c r="O8" s="67"/>
      <c r="P8" s="76"/>
    </row>
    <row r="9" spans="2:20" ht="22.95" customHeight="1" x14ac:dyDescent="0.3">
      <c r="B9" s="63"/>
      <c r="C9" s="64" t="s">
        <v>69</v>
      </c>
      <c r="D9" s="65">
        <v>1500</v>
      </c>
      <c r="E9" s="65"/>
      <c r="F9" s="125"/>
      <c r="G9" s="66">
        <f>$D$9*F9</f>
        <v>0</v>
      </c>
      <c r="H9" s="125"/>
      <c r="I9" s="66">
        <f>$D$9*H9</f>
        <v>0</v>
      </c>
      <c r="J9" s="125"/>
      <c r="K9" s="66">
        <f>$D$9*J9</f>
        <v>0</v>
      </c>
      <c r="L9" s="125"/>
      <c r="M9" s="66">
        <f>$D$9*L9</f>
        <v>0</v>
      </c>
      <c r="N9" s="127"/>
      <c r="O9" s="66">
        <f>$D$9*N9</f>
        <v>0</v>
      </c>
      <c r="P9" s="76">
        <f>G9+I9+K9+M9+O9</f>
        <v>0</v>
      </c>
    </row>
    <row r="10" spans="2:20" ht="22.95" customHeight="1" x14ac:dyDescent="0.3">
      <c r="B10" s="63"/>
      <c r="C10" s="64" t="s">
        <v>70</v>
      </c>
      <c r="D10" s="65">
        <v>350</v>
      </c>
      <c r="E10" s="65"/>
      <c r="F10" s="125"/>
      <c r="G10" s="66">
        <f>$D$10*F10</f>
        <v>0</v>
      </c>
      <c r="H10" s="125"/>
      <c r="I10" s="66">
        <f>$D$10*H10</f>
        <v>0</v>
      </c>
      <c r="J10" s="125"/>
      <c r="K10" s="66">
        <f>$D$10*J10</f>
        <v>0</v>
      </c>
      <c r="L10" s="125"/>
      <c r="M10" s="66">
        <f>$D$10*L10</f>
        <v>0</v>
      </c>
      <c r="N10" s="127"/>
      <c r="O10" s="66">
        <f>$D$10*N10</f>
        <v>0</v>
      </c>
      <c r="P10" s="76">
        <f>G10+I10+K10+M10+O10</f>
        <v>0</v>
      </c>
      <c r="T10" s="59">
        <v>80</v>
      </c>
    </row>
    <row r="11" spans="2:20" ht="46.8" x14ac:dyDescent="0.3">
      <c r="B11" s="63">
        <v>2</v>
      </c>
      <c r="C11" s="64" t="s">
        <v>34</v>
      </c>
      <c r="D11" s="65"/>
      <c r="E11" s="65" t="s">
        <v>131</v>
      </c>
      <c r="F11" s="66"/>
      <c r="G11" s="66"/>
      <c r="H11" s="66"/>
      <c r="I11" s="66"/>
      <c r="J11" s="66"/>
      <c r="K11" s="66"/>
      <c r="L11" s="66"/>
      <c r="M11" s="67"/>
      <c r="N11" s="67"/>
      <c r="O11" s="67"/>
      <c r="P11" s="76"/>
      <c r="T11" s="59">
        <v>80</v>
      </c>
    </row>
    <row r="12" spans="2:20" x14ac:dyDescent="0.3">
      <c r="B12" s="63"/>
      <c r="C12" s="64" t="s">
        <v>69</v>
      </c>
      <c r="D12" s="65">
        <v>1500</v>
      </c>
      <c r="E12" s="65"/>
      <c r="F12" s="125"/>
      <c r="G12" s="66">
        <f>$D$12*F12</f>
        <v>0</v>
      </c>
      <c r="H12" s="126"/>
      <c r="I12" s="66">
        <f>$D$12*H12</f>
        <v>0</v>
      </c>
      <c r="J12" s="126"/>
      <c r="K12" s="66">
        <f>$D$12*J12</f>
        <v>0</v>
      </c>
      <c r="L12" s="126"/>
      <c r="M12" s="66">
        <f>$D$12*L12</f>
        <v>0</v>
      </c>
      <c r="N12" s="128"/>
      <c r="O12" s="66">
        <f>$D$12*N12</f>
        <v>0</v>
      </c>
      <c r="P12" s="76">
        <f>G12+I12+K12+M12+O12</f>
        <v>0</v>
      </c>
      <c r="T12" s="59">
        <v>80</v>
      </c>
    </row>
    <row r="13" spans="2:20" x14ac:dyDescent="0.3">
      <c r="B13" s="63"/>
      <c r="C13" s="64" t="s">
        <v>70</v>
      </c>
      <c r="D13" s="65">
        <v>350</v>
      </c>
      <c r="E13" s="65"/>
      <c r="F13" s="125"/>
      <c r="G13" s="66">
        <f>$D$13*F13</f>
        <v>0</v>
      </c>
      <c r="H13" s="126"/>
      <c r="I13" s="66">
        <f>$D$13*H13</f>
        <v>0</v>
      </c>
      <c r="J13" s="126"/>
      <c r="K13" s="66">
        <f>$D$13*J13</f>
        <v>0</v>
      </c>
      <c r="L13" s="126"/>
      <c r="M13" s="66">
        <f>$D$13*L13</f>
        <v>0</v>
      </c>
      <c r="N13" s="128"/>
      <c r="O13" s="66">
        <f>$D$13*N13</f>
        <v>0</v>
      </c>
      <c r="P13" s="76">
        <f>G13+I13+K13+M13+O13</f>
        <v>0</v>
      </c>
    </row>
    <row r="14" spans="2:20" ht="46.8" x14ac:dyDescent="0.3">
      <c r="B14" s="63">
        <v>4</v>
      </c>
      <c r="C14" s="64" t="s">
        <v>33</v>
      </c>
      <c r="D14" s="65"/>
      <c r="E14" s="65" t="s">
        <v>131</v>
      </c>
      <c r="F14" s="66"/>
      <c r="G14" s="66"/>
      <c r="H14" s="66"/>
      <c r="I14" s="66"/>
      <c r="J14" s="66"/>
      <c r="K14" s="66"/>
      <c r="L14" s="66"/>
      <c r="M14" s="67"/>
      <c r="N14" s="67"/>
      <c r="O14" s="67"/>
      <c r="P14" s="76"/>
    </row>
    <row r="15" spans="2:20" x14ac:dyDescent="0.3">
      <c r="B15" s="63"/>
      <c r="C15" s="64" t="s">
        <v>69</v>
      </c>
      <c r="D15" s="65">
        <v>10</v>
      </c>
      <c r="E15" s="65"/>
      <c r="F15" s="125"/>
      <c r="G15" s="66">
        <f>$D$15*F15</f>
        <v>0</v>
      </c>
      <c r="H15" s="126"/>
      <c r="I15" s="66">
        <f>$D$15*H15</f>
        <v>0</v>
      </c>
      <c r="J15" s="126"/>
      <c r="K15" s="66">
        <f>$D$15*J15</f>
        <v>0</v>
      </c>
      <c r="L15" s="126"/>
      <c r="M15" s="66">
        <f>$D$15*L15</f>
        <v>0</v>
      </c>
      <c r="N15" s="128"/>
      <c r="O15" s="66">
        <f>$D$15*N15</f>
        <v>0</v>
      </c>
      <c r="P15" s="76">
        <f>G15+I15+K15+M15+O15</f>
        <v>0</v>
      </c>
    </row>
    <row r="16" spans="2:20" x14ac:dyDescent="0.3">
      <c r="B16" s="63"/>
      <c r="C16" s="64" t="s">
        <v>70</v>
      </c>
      <c r="D16" s="65">
        <v>10</v>
      </c>
      <c r="E16" s="65"/>
      <c r="F16" s="125"/>
      <c r="G16" s="66">
        <f>$D$16*F16</f>
        <v>0</v>
      </c>
      <c r="H16" s="126"/>
      <c r="I16" s="66">
        <f>$D$16*H16</f>
        <v>0</v>
      </c>
      <c r="J16" s="126"/>
      <c r="K16" s="66">
        <f>$D$16*J16</f>
        <v>0</v>
      </c>
      <c r="L16" s="126"/>
      <c r="M16" s="66">
        <f>$D$16*L16</f>
        <v>0</v>
      </c>
      <c r="N16" s="128"/>
      <c r="O16" s="66">
        <f>$D$16*N16</f>
        <v>0</v>
      </c>
      <c r="P16" s="76">
        <f>G16+I16+K16+M16+O16</f>
        <v>0</v>
      </c>
    </row>
    <row r="17" spans="2:16" x14ac:dyDescent="0.3">
      <c r="B17" s="63"/>
      <c r="C17" s="64"/>
      <c r="D17" s="65"/>
      <c r="E17" s="65"/>
      <c r="F17" s="66"/>
      <c r="G17" s="66"/>
      <c r="H17" s="66"/>
      <c r="I17" s="66"/>
      <c r="J17" s="66"/>
      <c r="K17" s="66"/>
      <c r="L17" s="66"/>
      <c r="M17" s="67"/>
      <c r="N17" s="67"/>
      <c r="O17" s="67"/>
      <c r="P17" s="76"/>
    </row>
    <row r="18" spans="2:16" ht="46.8" x14ac:dyDescent="0.3">
      <c r="B18" s="63">
        <v>5</v>
      </c>
      <c r="C18" s="64" t="s">
        <v>32</v>
      </c>
      <c r="D18" s="65"/>
      <c r="E18" s="65" t="s">
        <v>131</v>
      </c>
      <c r="F18" s="66"/>
      <c r="G18" s="66"/>
      <c r="H18" s="66"/>
      <c r="I18" s="66"/>
      <c r="J18" s="66"/>
      <c r="K18" s="66"/>
      <c r="L18" s="66"/>
      <c r="M18" s="67"/>
      <c r="N18" s="67"/>
      <c r="O18" s="67"/>
      <c r="P18" s="76"/>
    </row>
    <row r="19" spans="2:16" x14ac:dyDescent="0.3">
      <c r="B19" s="63"/>
      <c r="C19" s="64" t="s">
        <v>69</v>
      </c>
      <c r="D19" s="65">
        <v>10</v>
      </c>
      <c r="E19" s="65"/>
      <c r="F19" s="125"/>
      <c r="G19" s="66">
        <f>$D$19*F19</f>
        <v>0</v>
      </c>
      <c r="H19" s="126"/>
      <c r="I19" s="66">
        <f>$D$19*H19</f>
        <v>0</v>
      </c>
      <c r="J19" s="126"/>
      <c r="K19" s="66">
        <f>$D$19*J19</f>
        <v>0</v>
      </c>
      <c r="L19" s="126"/>
      <c r="M19" s="66">
        <f>$D$19*L19</f>
        <v>0</v>
      </c>
      <c r="N19" s="128"/>
      <c r="O19" s="66">
        <f>$D$19*N19</f>
        <v>0</v>
      </c>
      <c r="P19" s="76">
        <f>G19+I19+K19+M19+O19</f>
        <v>0</v>
      </c>
    </row>
    <row r="20" spans="2:16" x14ac:dyDescent="0.3">
      <c r="B20" s="63"/>
      <c r="C20" s="64" t="s">
        <v>70</v>
      </c>
      <c r="D20" s="65">
        <v>10</v>
      </c>
      <c r="E20" s="65"/>
      <c r="F20" s="125"/>
      <c r="G20" s="66">
        <f>$D$20*F20</f>
        <v>0</v>
      </c>
      <c r="H20" s="126"/>
      <c r="I20" s="66">
        <f>$D$20*H20</f>
        <v>0</v>
      </c>
      <c r="J20" s="126"/>
      <c r="K20" s="66">
        <f>$D$20*J20</f>
        <v>0</v>
      </c>
      <c r="L20" s="126"/>
      <c r="M20" s="66">
        <f>$D$20*L20</f>
        <v>0</v>
      </c>
      <c r="N20" s="128"/>
      <c r="O20" s="66">
        <f>$D$20*N20</f>
        <v>0</v>
      </c>
      <c r="P20" s="76">
        <f>G20+I20+K20+M20+O20</f>
        <v>0</v>
      </c>
    </row>
    <row r="21" spans="2:16" ht="46.8" x14ac:dyDescent="0.3">
      <c r="B21" s="63">
        <v>6</v>
      </c>
      <c r="C21" s="64" t="s">
        <v>31</v>
      </c>
      <c r="D21" s="65"/>
      <c r="E21" s="65" t="s">
        <v>131</v>
      </c>
      <c r="F21" s="66"/>
      <c r="G21" s="66"/>
      <c r="H21" s="66"/>
      <c r="I21" s="66"/>
      <c r="J21" s="66"/>
      <c r="K21" s="66"/>
      <c r="L21" s="66"/>
      <c r="M21" s="67"/>
      <c r="N21" s="67"/>
      <c r="O21" s="67"/>
      <c r="P21" s="76"/>
    </row>
    <row r="22" spans="2:16" x14ac:dyDescent="0.3">
      <c r="B22" s="63"/>
      <c r="C22" s="64" t="s">
        <v>69</v>
      </c>
      <c r="D22" s="65">
        <v>1500</v>
      </c>
      <c r="E22" s="65"/>
      <c r="F22" s="125"/>
      <c r="G22" s="66">
        <f>$D$22*F22</f>
        <v>0</v>
      </c>
      <c r="H22" s="126"/>
      <c r="I22" s="66">
        <f>$D$22*H22</f>
        <v>0</v>
      </c>
      <c r="J22" s="126"/>
      <c r="K22" s="66">
        <f>$D$22*J22</f>
        <v>0</v>
      </c>
      <c r="L22" s="126"/>
      <c r="M22" s="66">
        <f>$D$22*L22</f>
        <v>0</v>
      </c>
      <c r="N22" s="128"/>
      <c r="O22" s="66">
        <f>$D$22*N22</f>
        <v>0</v>
      </c>
      <c r="P22" s="76">
        <f>G22+I22+K22+M22+O22</f>
        <v>0</v>
      </c>
    </row>
    <row r="23" spans="2:16" x14ac:dyDescent="0.3">
      <c r="B23" s="63"/>
      <c r="C23" s="64" t="s">
        <v>70</v>
      </c>
      <c r="D23" s="65">
        <v>350</v>
      </c>
      <c r="E23" s="65"/>
      <c r="F23" s="125"/>
      <c r="G23" s="66">
        <f>$D$23*F23</f>
        <v>0</v>
      </c>
      <c r="H23" s="126"/>
      <c r="I23" s="66">
        <f>$D$23*H23</f>
        <v>0</v>
      </c>
      <c r="J23" s="126"/>
      <c r="K23" s="66">
        <f>$D$23*J23</f>
        <v>0</v>
      </c>
      <c r="L23" s="126"/>
      <c r="M23" s="66">
        <f>$D$23*L23</f>
        <v>0</v>
      </c>
      <c r="N23" s="128"/>
      <c r="O23" s="66">
        <f>$D$23*N23</f>
        <v>0</v>
      </c>
      <c r="P23" s="76">
        <f>G23+I23+K23+M23+O23</f>
        <v>0</v>
      </c>
    </row>
    <row r="24" spans="2:16" ht="62.4" x14ac:dyDescent="0.3">
      <c r="B24" s="63">
        <v>7</v>
      </c>
      <c r="C24" s="64" t="s">
        <v>51</v>
      </c>
      <c r="D24" s="65"/>
      <c r="E24" s="65" t="s">
        <v>131</v>
      </c>
      <c r="F24" s="66"/>
      <c r="G24" s="66"/>
      <c r="H24" s="66"/>
      <c r="I24" s="66"/>
      <c r="J24" s="66"/>
      <c r="K24" s="66"/>
      <c r="L24" s="66"/>
      <c r="M24" s="67"/>
      <c r="N24" s="67"/>
      <c r="O24" s="67"/>
      <c r="P24" s="76"/>
    </row>
    <row r="25" spans="2:16" s="68" customFormat="1" x14ac:dyDescent="0.3">
      <c r="B25" s="63"/>
      <c r="C25" s="64" t="s">
        <v>69</v>
      </c>
      <c r="D25" s="65">
        <v>10</v>
      </c>
      <c r="E25" s="65"/>
      <c r="F25" s="125"/>
      <c r="G25" s="66">
        <f>$D$25*F25</f>
        <v>0</v>
      </c>
      <c r="H25" s="126"/>
      <c r="I25" s="66">
        <f>$D$25*H25</f>
        <v>0</v>
      </c>
      <c r="J25" s="126"/>
      <c r="K25" s="66">
        <f>$D$25*J25</f>
        <v>0</v>
      </c>
      <c r="L25" s="126"/>
      <c r="M25" s="66">
        <f>$D$25*L25</f>
        <v>0</v>
      </c>
      <c r="N25" s="128"/>
      <c r="O25" s="66">
        <f>$D$25*N25</f>
        <v>0</v>
      </c>
      <c r="P25" s="76">
        <f>G25+I25+K25+M25+O25</f>
        <v>0</v>
      </c>
    </row>
    <row r="26" spans="2:16" s="68" customFormat="1" x14ac:dyDescent="0.3">
      <c r="B26" s="63"/>
      <c r="C26" s="64" t="s">
        <v>70</v>
      </c>
      <c r="D26" s="65">
        <v>10</v>
      </c>
      <c r="E26" s="65"/>
      <c r="F26" s="125"/>
      <c r="G26" s="66">
        <f>$D$26*F26</f>
        <v>0</v>
      </c>
      <c r="H26" s="126"/>
      <c r="I26" s="66">
        <f>$D$26*H26</f>
        <v>0</v>
      </c>
      <c r="J26" s="126"/>
      <c r="K26" s="66">
        <f>$D$26*J26</f>
        <v>0</v>
      </c>
      <c r="L26" s="126"/>
      <c r="M26" s="66">
        <f>$D$26*L26</f>
        <v>0</v>
      </c>
      <c r="N26" s="128"/>
      <c r="O26" s="66">
        <f>$D$26*N26</f>
        <v>0</v>
      </c>
      <c r="P26" s="76">
        <f>G26+I26+K26+M26+O26</f>
        <v>0</v>
      </c>
    </row>
    <row r="27" spans="2:16" s="68" customFormat="1" ht="46.8" x14ac:dyDescent="0.3">
      <c r="B27" s="63">
        <v>8</v>
      </c>
      <c r="C27" s="64" t="s">
        <v>35</v>
      </c>
      <c r="D27" s="65"/>
      <c r="E27" s="65" t="s">
        <v>131</v>
      </c>
      <c r="F27" s="66"/>
      <c r="G27" s="66"/>
      <c r="H27" s="66"/>
      <c r="I27" s="66"/>
      <c r="J27" s="66"/>
      <c r="K27" s="66"/>
      <c r="L27" s="66"/>
      <c r="M27" s="67"/>
      <c r="N27" s="67"/>
      <c r="O27" s="67"/>
      <c r="P27" s="77"/>
    </row>
    <row r="28" spans="2:16" s="68" customFormat="1" x14ac:dyDescent="0.3">
      <c r="B28" s="63"/>
      <c r="C28" s="64" t="s">
        <v>69</v>
      </c>
      <c r="D28" s="65">
        <v>50</v>
      </c>
      <c r="E28" s="65"/>
      <c r="F28" s="125"/>
      <c r="G28" s="66">
        <f>$D$28*F28</f>
        <v>0</v>
      </c>
      <c r="H28" s="126"/>
      <c r="I28" s="66">
        <f>$D$28*H28</f>
        <v>0</v>
      </c>
      <c r="J28" s="126"/>
      <c r="K28" s="66">
        <f>$D$28*J28</f>
        <v>0</v>
      </c>
      <c r="L28" s="126"/>
      <c r="M28" s="66">
        <f>$D$28*L28</f>
        <v>0</v>
      </c>
      <c r="N28" s="128"/>
      <c r="O28" s="66">
        <f>$D$28*N28</f>
        <v>0</v>
      </c>
      <c r="P28" s="76">
        <f>G28+I28+K28+M28+O28</f>
        <v>0</v>
      </c>
    </row>
    <row r="29" spans="2:16" s="68" customFormat="1" x14ac:dyDescent="0.3">
      <c r="B29" s="63"/>
      <c r="C29" s="64" t="s">
        <v>70</v>
      </c>
      <c r="D29" s="65">
        <v>50</v>
      </c>
      <c r="E29" s="65"/>
      <c r="F29" s="125"/>
      <c r="G29" s="66">
        <f>$D$29*F29</f>
        <v>0</v>
      </c>
      <c r="H29" s="126"/>
      <c r="I29" s="66">
        <f>$D$29*H29</f>
        <v>0</v>
      </c>
      <c r="J29" s="126"/>
      <c r="K29" s="66">
        <f>$D$29*J29</f>
        <v>0</v>
      </c>
      <c r="L29" s="126"/>
      <c r="M29" s="66">
        <f>$D$29*L29</f>
        <v>0</v>
      </c>
      <c r="N29" s="128"/>
      <c r="O29" s="66">
        <f>$D$29*N29</f>
        <v>0</v>
      </c>
      <c r="P29" s="76">
        <f>G29+I29+K29+M29+O29</f>
        <v>0</v>
      </c>
    </row>
    <row r="30" spans="2:16" ht="18.600000000000001" customHeight="1" x14ac:dyDescent="0.3">
      <c r="B30" s="141" t="s">
        <v>60</v>
      </c>
      <c r="C30" s="141"/>
      <c r="D30" s="141"/>
      <c r="E30" s="124"/>
      <c r="F30" s="144">
        <f>SUM(P8:P29)</f>
        <v>0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6"/>
    </row>
    <row r="31" spans="2:16" ht="12" customHeight="1" x14ac:dyDescent="0.3">
      <c r="B31" s="70" t="s">
        <v>87</v>
      </c>
      <c r="C31" s="68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</row>
    <row r="32" spans="2:16" x14ac:dyDescent="0.3">
      <c r="B32" s="118" t="s">
        <v>116</v>
      </c>
      <c r="C32" s="71"/>
      <c r="D32" s="72"/>
      <c r="E32" s="72"/>
      <c r="H32" s="140"/>
      <c r="I32" s="140"/>
      <c r="J32" s="140"/>
      <c r="K32" s="140"/>
      <c r="L32" s="140"/>
      <c r="M32" s="140"/>
      <c r="N32" s="140"/>
    </row>
    <row r="33" spans="2:16" x14ac:dyDescent="0.3">
      <c r="B33" s="70" t="s">
        <v>86</v>
      </c>
      <c r="C33" s="71"/>
      <c r="D33" s="72"/>
      <c r="E33" s="72"/>
      <c r="N33" s="74"/>
      <c r="P33" s="119"/>
    </row>
    <row r="34" spans="2:16" x14ac:dyDescent="0.3">
      <c r="B34" s="70" t="s">
        <v>126</v>
      </c>
      <c r="C34" s="120"/>
      <c r="O34" s="74"/>
    </row>
  </sheetData>
  <mergeCells count="17">
    <mergeCell ref="C1:N1"/>
    <mergeCell ref="C2:N2"/>
    <mergeCell ref="C3:N3"/>
    <mergeCell ref="C4:N4"/>
    <mergeCell ref="F6:G6"/>
    <mergeCell ref="H6:I6"/>
    <mergeCell ref="J6:K6"/>
    <mergeCell ref="L6:M6"/>
    <mergeCell ref="N6:O6"/>
    <mergeCell ref="C5:C7"/>
    <mergeCell ref="B5:B7"/>
    <mergeCell ref="D5:D7"/>
    <mergeCell ref="P6:P7"/>
    <mergeCell ref="H32:N32"/>
    <mergeCell ref="B30:D30"/>
    <mergeCell ref="F5:N5"/>
    <mergeCell ref="F30:P30"/>
  </mergeCells>
  <pageMargins left="0.7" right="0.7" top="0.75" bottom="0.75" header="0.3" footer="0.3"/>
  <pageSetup scale="3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B2:P15"/>
  <sheetViews>
    <sheetView view="pageBreakPreview" topLeftCell="C1" zoomScale="80" zoomScaleNormal="100" zoomScaleSheetLayoutView="80" workbookViewId="0">
      <selection activeCell="H10" sqref="H10"/>
    </sheetView>
  </sheetViews>
  <sheetFormatPr defaultColWidth="8.88671875" defaultRowHeight="15.6" x14ac:dyDescent="0.3"/>
  <cols>
    <col min="1" max="1" width="3.44140625" style="59" customWidth="1"/>
    <col min="2" max="2" width="14.44140625" style="59" customWidth="1"/>
    <col min="3" max="3" width="47.109375" style="59" customWidth="1"/>
    <col min="4" max="5" width="11.88671875" style="78" customWidth="1"/>
    <col min="6" max="6" width="14.77734375" style="68" customWidth="1"/>
    <col min="7" max="7" width="13.33203125" style="68" customWidth="1"/>
    <col min="8" max="8" width="11.21875" style="59" customWidth="1"/>
    <col min="9" max="9" width="12.21875" style="59" bestFit="1" customWidth="1"/>
    <col min="10" max="10" width="12" style="59" customWidth="1"/>
    <col min="11" max="11" width="12.44140625" style="59" bestFit="1" customWidth="1"/>
    <col min="12" max="13" width="12.77734375" style="59" customWidth="1"/>
    <col min="14" max="15" width="12.33203125" style="59" customWidth="1"/>
    <col min="16" max="16" width="13.6640625" style="59" bestFit="1" customWidth="1"/>
    <col min="17" max="16384" width="8.88671875" style="59"/>
  </cols>
  <sheetData>
    <row r="2" spans="2:16" x14ac:dyDescent="0.3">
      <c r="B2" s="79" t="s">
        <v>25</v>
      </c>
      <c r="C2" s="147" t="s">
        <v>26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</row>
    <row r="3" spans="2:16" x14ac:dyDescent="0.3">
      <c r="B3" s="79" t="s">
        <v>106</v>
      </c>
      <c r="C3" s="161">
        <v>45635</v>
      </c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3"/>
    </row>
    <row r="4" spans="2:16" ht="24" customHeight="1" x14ac:dyDescent="0.3">
      <c r="B4" s="117" t="s">
        <v>107</v>
      </c>
      <c r="C4" s="164" t="s">
        <v>138</v>
      </c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6"/>
    </row>
    <row r="5" spans="2:16" ht="16.95" customHeight="1" x14ac:dyDescent="0.3">
      <c r="B5" s="79" t="s">
        <v>27</v>
      </c>
      <c r="C5" s="164" t="s">
        <v>112</v>
      </c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6"/>
    </row>
    <row r="6" spans="2:16" x14ac:dyDescent="0.3">
      <c r="B6" s="79" t="s">
        <v>28</v>
      </c>
      <c r="C6" s="161" t="s">
        <v>77</v>
      </c>
      <c r="D6" s="162"/>
      <c r="E6" s="162"/>
      <c r="F6" s="162"/>
      <c r="G6" s="162"/>
      <c r="H6" s="162"/>
      <c r="I6" s="162"/>
      <c r="J6" s="162"/>
      <c r="K6" s="162"/>
      <c r="L6" s="162"/>
      <c r="M6" s="162"/>
      <c r="N6" s="162"/>
      <c r="O6" s="162"/>
      <c r="P6" s="163"/>
    </row>
    <row r="7" spans="2:16" x14ac:dyDescent="0.3">
      <c r="B7" s="79"/>
      <c r="C7" s="161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3"/>
    </row>
    <row r="8" spans="2:16" ht="42" customHeight="1" x14ac:dyDescent="0.3">
      <c r="B8" s="167"/>
      <c r="C8" s="136"/>
      <c r="D8" s="136" t="s">
        <v>71</v>
      </c>
      <c r="E8" s="123"/>
      <c r="F8" s="142" t="s">
        <v>97</v>
      </c>
      <c r="G8" s="149"/>
      <c r="H8" s="150" t="s">
        <v>98</v>
      </c>
      <c r="I8" s="151"/>
      <c r="J8" s="152" t="s">
        <v>99</v>
      </c>
      <c r="K8" s="153"/>
      <c r="L8" s="154" t="s">
        <v>100</v>
      </c>
      <c r="M8" s="155"/>
      <c r="N8" s="156" t="s">
        <v>73</v>
      </c>
      <c r="O8" s="157"/>
      <c r="P8" s="138" t="s">
        <v>60</v>
      </c>
    </row>
    <row r="9" spans="2:16" ht="31.5" customHeight="1" x14ac:dyDescent="0.3">
      <c r="B9" s="167"/>
      <c r="C9" s="137"/>
      <c r="D9" s="137"/>
      <c r="E9" s="121" t="s">
        <v>67</v>
      </c>
      <c r="F9" s="62" t="s">
        <v>128</v>
      </c>
      <c r="G9" s="62" t="s">
        <v>50</v>
      </c>
      <c r="H9" s="62" t="s">
        <v>128</v>
      </c>
      <c r="I9" s="62" t="s">
        <v>50</v>
      </c>
      <c r="J9" s="62" t="s">
        <v>129</v>
      </c>
      <c r="K9" s="62" t="s">
        <v>50</v>
      </c>
      <c r="L9" s="62" t="s">
        <v>129</v>
      </c>
      <c r="M9" s="62" t="s">
        <v>50</v>
      </c>
      <c r="N9" s="62" t="s">
        <v>129</v>
      </c>
      <c r="O9" s="62" t="s">
        <v>50</v>
      </c>
      <c r="P9" s="139"/>
    </row>
    <row r="10" spans="2:16" ht="46.8" x14ac:dyDescent="0.3">
      <c r="B10" s="80">
        <v>1</v>
      </c>
      <c r="C10" s="64" t="s">
        <v>121</v>
      </c>
      <c r="D10" s="65">
        <v>200</v>
      </c>
      <c r="E10" s="65" t="s">
        <v>132</v>
      </c>
      <c r="F10" s="129"/>
      <c r="G10" s="82">
        <f>$D$10*F10</f>
        <v>0</v>
      </c>
      <c r="H10" s="129"/>
      <c r="I10" s="82">
        <f>$D$10*H10</f>
        <v>0</v>
      </c>
      <c r="J10" s="129"/>
      <c r="K10" s="82">
        <f>$D$10*J10</f>
        <v>0</v>
      </c>
      <c r="L10" s="129"/>
      <c r="M10" s="82">
        <f>$D$10*L10</f>
        <v>0</v>
      </c>
      <c r="N10" s="129"/>
      <c r="O10" s="82">
        <f>$D$10*N10</f>
        <v>0</v>
      </c>
      <c r="P10" s="83">
        <f>G10+I10+K10+M10+O10</f>
        <v>0</v>
      </c>
    </row>
    <row r="11" spans="2:16" ht="57.6" customHeight="1" x14ac:dyDescent="0.3">
      <c r="B11" s="80">
        <v>2</v>
      </c>
      <c r="C11" s="81" t="s">
        <v>118</v>
      </c>
      <c r="D11" s="65">
        <v>1</v>
      </c>
      <c r="E11" s="65" t="s">
        <v>133</v>
      </c>
      <c r="F11" s="129"/>
      <c r="G11" s="82">
        <f>$D$11*F11</f>
        <v>0</v>
      </c>
      <c r="H11" s="129"/>
      <c r="I11" s="82">
        <f>$D$11*H11</f>
        <v>0</v>
      </c>
      <c r="J11" s="129"/>
      <c r="K11" s="82">
        <f>$D$11*J11</f>
        <v>0</v>
      </c>
      <c r="L11" s="129"/>
      <c r="M11" s="82">
        <f>$D$11*L11</f>
        <v>0</v>
      </c>
      <c r="N11" s="129"/>
      <c r="O11" s="82">
        <f>$D$11*N11</f>
        <v>0</v>
      </c>
      <c r="P11" s="83">
        <f>G11+I11+K11+M11+O11</f>
        <v>0</v>
      </c>
    </row>
    <row r="12" spans="2:16" ht="57.6" customHeight="1" x14ac:dyDescent="0.3">
      <c r="B12" s="80">
        <v>3</v>
      </c>
      <c r="C12" s="81" t="s">
        <v>117</v>
      </c>
      <c r="D12" s="65">
        <v>10</v>
      </c>
      <c r="E12" s="65" t="s">
        <v>134</v>
      </c>
      <c r="F12" s="129"/>
      <c r="G12" s="82">
        <f>$D$12*F12</f>
        <v>0</v>
      </c>
      <c r="H12" s="129"/>
      <c r="I12" s="82">
        <f>$D$12*H12</f>
        <v>0</v>
      </c>
      <c r="J12" s="129"/>
      <c r="K12" s="82">
        <f>$D$12*J12</f>
        <v>0</v>
      </c>
      <c r="L12" s="129"/>
      <c r="M12" s="82">
        <f>$D$12*L12</f>
        <v>0</v>
      </c>
      <c r="N12" s="129"/>
      <c r="O12" s="82">
        <f>$D$12*N12</f>
        <v>0</v>
      </c>
      <c r="P12" s="83">
        <f>G12+I12+K12+M12+O12</f>
        <v>0</v>
      </c>
    </row>
    <row r="13" spans="2:16" ht="57.6" customHeight="1" x14ac:dyDescent="0.3">
      <c r="B13" s="80">
        <v>4</v>
      </c>
      <c r="C13" s="81" t="s">
        <v>119</v>
      </c>
      <c r="D13" s="65">
        <v>2</v>
      </c>
      <c r="E13" s="65" t="s">
        <v>135</v>
      </c>
      <c r="F13" s="129"/>
      <c r="G13" s="82">
        <f>$D$13*F13</f>
        <v>0</v>
      </c>
      <c r="H13" s="129"/>
      <c r="I13" s="82">
        <f>$D$13*H13</f>
        <v>0</v>
      </c>
      <c r="J13" s="129"/>
      <c r="K13" s="82">
        <f>$D$13*J13</f>
        <v>0</v>
      </c>
      <c r="L13" s="129"/>
      <c r="M13" s="82">
        <f>$D$13*L13</f>
        <v>0</v>
      </c>
      <c r="N13" s="129"/>
      <c r="O13" s="82">
        <f>$D$13*N13</f>
        <v>0</v>
      </c>
      <c r="P13" s="83">
        <f>G13+I13+K13+M13+O13</f>
        <v>0</v>
      </c>
    </row>
    <row r="14" spans="2:16" ht="69" customHeight="1" x14ac:dyDescent="0.3">
      <c r="B14" s="80">
        <v>5</v>
      </c>
      <c r="C14" s="81" t="s">
        <v>120</v>
      </c>
      <c r="D14" s="65">
        <v>60</v>
      </c>
      <c r="E14" s="65" t="s">
        <v>134</v>
      </c>
      <c r="F14" s="129"/>
      <c r="G14" s="82">
        <f>$D$14*F14</f>
        <v>0</v>
      </c>
      <c r="H14" s="129"/>
      <c r="I14" s="82">
        <f>$D$14*H14</f>
        <v>0</v>
      </c>
      <c r="J14" s="129"/>
      <c r="K14" s="82">
        <f>$D$14*J14</f>
        <v>0</v>
      </c>
      <c r="L14" s="129"/>
      <c r="M14" s="82">
        <f>$D$14*L14</f>
        <v>0</v>
      </c>
      <c r="N14" s="129"/>
      <c r="O14" s="82">
        <f>$D$14*N14</f>
        <v>0</v>
      </c>
      <c r="P14" s="83">
        <f>G14+I14+K14+M14+O14</f>
        <v>0</v>
      </c>
    </row>
    <row r="15" spans="2:16" ht="45" customHeight="1" x14ac:dyDescent="0.3">
      <c r="B15" s="168"/>
      <c r="C15" s="169"/>
      <c r="D15" s="169"/>
      <c r="E15" s="169"/>
      <c r="F15" s="169"/>
      <c r="G15" s="169"/>
      <c r="H15" s="169"/>
      <c r="I15" s="169"/>
      <c r="J15" s="169"/>
      <c r="K15" s="169"/>
      <c r="L15" s="169"/>
      <c r="M15" s="169"/>
      <c r="N15" s="170"/>
      <c r="O15" s="171">
        <f>SUM(P10:P14)</f>
        <v>0</v>
      </c>
      <c r="P15" s="172"/>
    </row>
  </sheetData>
  <mergeCells count="17">
    <mergeCell ref="D8:D9"/>
    <mergeCell ref="C8:C9"/>
    <mergeCell ref="B8:B9"/>
    <mergeCell ref="C6:P6"/>
    <mergeCell ref="B15:N15"/>
    <mergeCell ref="F8:G8"/>
    <mergeCell ref="H8:I8"/>
    <mergeCell ref="J8:K8"/>
    <mergeCell ref="L8:M8"/>
    <mergeCell ref="N8:O8"/>
    <mergeCell ref="O15:P15"/>
    <mergeCell ref="P8:P9"/>
    <mergeCell ref="C2:P2"/>
    <mergeCell ref="C7:P7"/>
    <mergeCell ref="C3:P3"/>
    <mergeCell ref="C4:P4"/>
    <mergeCell ref="C5:P5"/>
  </mergeCells>
  <pageMargins left="0.7" right="0.7" top="0.75" bottom="0.75" header="0.3" footer="0.3"/>
  <pageSetup paperSize="9"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B1:I36"/>
  <sheetViews>
    <sheetView view="pageBreakPreview" zoomScale="60" zoomScaleNormal="100" workbookViewId="0">
      <selection activeCell="A3" sqref="A3"/>
    </sheetView>
  </sheetViews>
  <sheetFormatPr defaultColWidth="8.88671875" defaultRowHeight="15.6" x14ac:dyDescent="0.3"/>
  <cols>
    <col min="1" max="1" width="1.44140625" style="85" customWidth="1"/>
    <col min="2" max="2" width="20.33203125" style="85" customWidth="1"/>
    <col min="3" max="3" width="36.6640625" style="108" customWidth="1"/>
    <col min="4" max="4" width="12.6640625" style="109" customWidth="1"/>
    <col min="5" max="5" width="18.109375" style="85" customWidth="1"/>
    <col min="6" max="6" width="16.44140625" style="109" customWidth="1"/>
    <col min="7" max="7" width="15.6640625" style="109" customWidth="1"/>
    <col min="8" max="8" width="15.44140625" style="109" customWidth="1"/>
    <col min="9" max="9" width="19.88671875" style="103" customWidth="1"/>
    <col min="10" max="16384" width="8.88671875" style="85"/>
  </cols>
  <sheetData>
    <row r="1" spans="2:9" x14ac:dyDescent="0.3">
      <c r="B1" s="84" t="s">
        <v>25</v>
      </c>
      <c r="C1" s="174" t="s">
        <v>26</v>
      </c>
      <c r="D1" s="179"/>
      <c r="E1" s="179"/>
      <c r="F1" s="179"/>
      <c r="G1" s="179"/>
      <c r="H1" s="179"/>
      <c r="I1" s="175"/>
    </row>
    <row r="2" spans="2:9" x14ac:dyDescent="0.3">
      <c r="B2" s="84" t="s">
        <v>106</v>
      </c>
      <c r="C2" s="180">
        <v>45635</v>
      </c>
      <c r="D2" s="181"/>
      <c r="E2" s="181"/>
      <c r="F2" s="181"/>
      <c r="G2" s="181"/>
      <c r="H2" s="181"/>
      <c r="I2" s="182"/>
    </row>
    <row r="3" spans="2:9" x14ac:dyDescent="0.3">
      <c r="B3" s="84" t="s">
        <v>108</v>
      </c>
      <c r="C3" s="180" t="s">
        <v>138</v>
      </c>
      <c r="D3" s="181"/>
      <c r="E3" s="181"/>
      <c r="F3" s="181"/>
      <c r="G3" s="181"/>
      <c r="H3" s="181"/>
      <c r="I3" s="182"/>
    </row>
    <row r="4" spans="2:9" x14ac:dyDescent="0.3">
      <c r="B4" s="84" t="s">
        <v>27</v>
      </c>
      <c r="C4" s="180" t="s">
        <v>112</v>
      </c>
      <c r="D4" s="181"/>
      <c r="E4" s="181"/>
      <c r="F4" s="181"/>
      <c r="G4" s="181"/>
      <c r="H4" s="181"/>
      <c r="I4" s="182"/>
    </row>
    <row r="5" spans="2:9" x14ac:dyDescent="0.3">
      <c r="B5" s="84" t="s">
        <v>28</v>
      </c>
      <c r="C5" s="180" t="s">
        <v>30</v>
      </c>
      <c r="D5" s="181"/>
      <c r="E5" s="181"/>
      <c r="F5" s="181"/>
      <c r="G5" s="181"/>
      <c r="H5" s="181"/>
      <c r="I5" s="182"/>
    </row>
    <row r="6" spans="2:9" ht="25.2" customHeight="1" x14ac:dyDescent="0.3">
      <c r="B6" s="86" t="s">
        <v>24</v>
      </c>
      <c r="C6" s="87" t="s">
        <v>0</v>
      </c>
      <c r="D6" s="86" t="s">
        <v>68</v>
      </c>
      <c r="E6" s="86" t="s">
        <v>67</v>
      </c>
      <c r="F6" s="88" t="s">
        <v>66</v>
      </c>
      <c r="G6" s="88" t="s">
        <v>54</v>
      </c>
      <c r="H6" s="89" t="s">
        <v>55</v>
      </c>
      <c r="I6" s="90" t="s">
        <v>52</v>
      </c>
    </row>
    <row r="7" spans="2:9" ht="72.599999999999994" customHeight="1" x14ac:dyDescent="0.3">
      <c r="B7" s="91">
        <v>1</v>
      </c>
      <c r="C7" s="81" t="s">
        <v>90</v>
      </c>
      <c r="D7" s="92">
        <v>1</v>
      </c>
      <c r="E7" s="92" t="s">
        <v>88</v>
      </c>
      <c r="F7" s="93">
        <v>189</v>
      </c>
      <c r="G7" s="130"/>
      <c r="H7" s="95">
        <v>60</v>
      </c>
      <c r="I7" s="110">
        <f t="shared" ref="I7:I30" si="0">+D7*F7*G7*H7</f>
        <v>0</v>
      </c>
    </row>
    <row r="8" spans="2:9" ht="50.25" customHeight="1" x14ac:dyDescent="0.3">
      <c r="B8" s="91">
        <v>2</v>
      </c>
      <c r="C8" s="81" t="s">
        <v>56</v>
      </c>
      <c r="D8" s="95">
        <v>1</v>
      </c>
      <c r="E8" s="95" t="s">
        <v>88</v>
      </c>
      <c r="F8" s="93">
        <v>80</v>
      </c>
      <c r="G8" s="94"/>
      <c r="H8" s="93">
        <v>60</v>
      </c>
      <c r="I8" s="110">
        <f t="shared" si="0"/>
        <v>0</v>
      </c>
    </row>
    <row r="9" spans="2:9" ht="66" customHeight="1" x14ac:dyDescent="0.3">
      <c r="B9" s="91">
        <v>3</v>
      </c>
      <c r="C9" s="81" t="s">
        <v>109</v>
      </c>
      <c r="D9" s="95">
        <v>5</v>
      </c>
      <c r="E9" s="95" t="s">
        <v>88</v>
      </c>
      <c r="F9" s="93">
        <v>189</v>
      </c>
      <c r="G9" s="130"/>
      <c r="H9" s="93">
        <v>60</v>
      </c>
      <c r="I9" s="110">
        <f t="shared" si="0"/>
        <v>0</v>
      </c>
    </row>
    <row r="10" spans="2:9" ht="39" customHeight="1" x14ac:dyDescent="0.3">
      <c r="B10" s="91">
        <v>4</v>
      </c>
      <c r="C10" s="81" t="s">
        <v>110</v>
      </c>
      <c r="D10" s="95">
        <v>5</v>
      </c>
      <c r="E10" s="95" t="s">
        <v>88</v>
      </c>
      <c r="F10" s="93">
        <v>189</v>
      </c>
      <c r="G10" s="130"/>
      <c r="H10" s="93">
        <v>60</v>
      </c>
      <c r="I10" s="110">
        <f t="shared" si="0"/>
        <v>0</v>
      </c>
    </row>
    <row r="11" spans="2:9" ht="50.25" customHeight="1" x14ac:dyDescent="0.3">
      <c r="B11" s="91">
        <v>5</v>
      </c>
      <c r="C11" s="81" t="s">
        <v>111</v>
      </c>
      <c r="D11" s="95">
        <v>5</v>
      </c>
      <c r="E11" s="95" t="s">
        <v>88</v>
      </c>
      <c r="F11" s="93">
        <v>189</v>
      </c>
      <c r="G11" s="130"/>
      <c r="H11" s="93">
        <v>60</v>
      </c>
      <c r="I11" s="110">
        <f t="shared" si="0"/>
        <v>0</v>
      </c>
    </row>
    <row r="12" spans="2:9" ht="50.25" customHeight="1" x14ac:dyDescent="0.3">
      <c r="B12" s="91">
        <v>6</v>
      </c>
      <c r="C12" s="81" t="s">
        <v>91</v>
      </c>
      <c r="D12" s="95">
        <v>5</v>
      </c>
      <c r="E12" s="95" t="s">
        <v>88</v>
      </c>
      <c r="F12" s="93">
        <v>189</v>
      </c>
      <c r="G12" s="130"/>
      <c r="H12" s="93">
        <v>60</v>
      </c>
      <c r="I12" s="110">
        <f t="shared" si="0"/>
        <v>0</v>
      </c>
    </row>
    <row r="13" spans="2:9" ht="53.25" customHeight="1" x14ac:dyDescent="0.3">
      <c r="B13" s="91">
        <v>7</v>
      </c>
      <c r="C13" s="81" t="s">
        <v>37</v>
      </c>
      <c r="D13" s="95">
        <v>2</v>
      </c>
      <c r="E13" s="95" t="s">
        <v>88</v>
      </c>
      <c r="F13" s="93">
        <v>189</v>
      </c>
      <c r="G13" s="130"/>
      <c r="H13" s="93">
        <v>60</v>
      </c>
      <c r="I13" s="110">
        <f t="shared" si="0"/>
        <v>0</v>
      </c>
    </row>
    <row r="14" spans="2:9" ht="53.25" customHeight="1" x14ac:dyDescent="0.3">
      <c r="B14" s="91">
        <v>8</v>
      </c>
      <c r="C14" s="81" t="s">
        <v>82</v>
      </c>
      <c r="D14" s="95">
        <v>3</v>
      </c>
      <c r="E14" s="95" t="s">
        <v>83</v>
      </c>
      <c r="F14" s="93">
        <v>189</v>
      </c>
      <c r="G14" s="130"/>
      <c r="H14" s="93">
        <v>60</v>
      </c>
      <c r="I14" s="110">
        <f t="shared" si="0"/>
        <v>0</v>
      </c>
    </row>
    <row r="15" spans="2:9" ht="45" customHeight="1" x14ac:dyDescent="0.3">
      <c r="B15" s="91">
        <v>9</v>
      </c>
      <c r="C15" s="81" t="s">
        <v>38</v>
      </c>
      <c r="D15" s="95">
        <v>5</v>
      </c>
      <c r="E15" s="95" t="s">
        <v>83</v>
      </c>
      <c r="F15" s="93">
        <v>189</v>
      </c>
      <c r="G15" s="130"/>
      <c r="H15" s="93">
        <v>60</v>
      </c>
      <c r="I15" s="110">
        <f t="shared" si="0"/>
        <v>0</v>
      </c>
    </row>
    <row r="16" spans="2:9" ht="45" customHeight="1" x14ac:dyDescent="0.3">
      <c r="B16" s="91">
        <v>10</v>
      </c>
      <c r="C16" s="81" t="s">
        <v>89</v>
      </c>
      <c r="D16" s="95">
        <v>2</v>
      </c>
      <c r="E16" s="95" t="s">
        <v>83</v>
      </c>
      <c r="F16" s="93">
        <v>160</v>
      </c>
      <c r="G16" s="130"/>
      <c r="H16" s="93">
        <v>60</v>
      </c>
      <c r="I16" s="110">
        <f t="shared" si="0"/>
        <v>0</v>
      </c>
    </row>
    <row r="17" spans="2:9" ht="45" customHeight="1" x14ac:dyDescent="0.3">
      <c r="B17" s="91">
        <v>11</v>
      </c>
      <c r="C17" s="81" t="s">
        <v>122</v>
      </c>
      <c r="D17" s="95">
        <v>5</v>
      </c>
      <c r="E17" s="95" t="s">
        <v>83</v>
      </c>
      <c r="F17" s="93">
        <v>189</v>
      </c>
      <c r="G17" s="130"/>
      <c r="H17" s="93">
        <v>60</v>
      </c>
      <c r="I17" s="110">
        <f t="shared" si="0"/>
        <v>0</v>
      </c>
    </row>
    <row r="18" spans="2:9" ht="45" customHeight="1" x14ac:dyDescent="0.3">
      <c r="B18" s="91">
        <v>12</v>
      </c>
      <c r="C18" s="81" t="s">
        <v>123</v>
      </c>
      <c r="D18" s="95">
        <v>5</v>
      </c>
      <c r="E18" s="95" t="s">
        <v>83</v>
      </c>
      <c r="F18" s="93">
        <v>189</v>
      </c>
      <c r="G18" s="130"/>
      <c r="H18" s="93">
        <v>60</v>
      </c>
      <c r="I18" s="110">
        <f t="shared" si="0"/>
        <v>0</v>
      </c>
    </row>
    <row r="19" spans="2:9" ht="45" customHeight="1" x14ac:dyDescent="0.3">
      <c r="B19" s="91">
        <v>13</v>
      </c>
      <c r="C19" s="81" t="s">
        <v>124</v>
      </c>
      <c r="D19" s="95">
        <v>5</v>
      </c>
      <c r="E19" s="95" t="s">
        <v>83</v>
      </c>
      <c r="F19" s="93">
        <v>189</v>
      </c>
      <c r="G19" s="130"/>
      <c r="H19" s="93">
        <v>60</v>
      </c>
      <c r="I19" s="110">
        <f t="shared" si="0"/>
        <v>0</v>
      </c>
    </row>
    <row r="20" spans="2:9" ht="45" customHeight="1" x14ac:dyDescent="0.3">
      <c r="B20" s="91">
        <v>14</v>
      </c>
      <c r="C20" s="81" t="s">
        <v>95</v>
      </c>
      <c r="D20" s="95">
        <v>1</v>
      </c>
      <c r="E20" s="95" t="s">
        <v>88</v>
      </c>
      <c r="F20" s="93">
        <v>160</v>
      </c>
      <c r="G20" s="130"/>
      <c r="H20" s="93">
        <v>60</v>
      </c>
      <c r="I20" s="110">
        <f t="shared" si="0"/>
        <v>0</v>
      </c>
    </row>
    <row r="21" spans="2:9" ht="45" customHeight="1" x14ac:dyDescent="0.3">
      <c r="B21" s="91">
        <v>15</v>
      </c>
      <c r="C21" s="96" t="str">
        <f>'[1]SECTION A-PERSONELL'!C9</f>
        <v xml:space="preserve">The contractor shall provide atleast  Welding Inspector Level I to conduct weld inspection on site </v>
      </c>
      <c r="D21" s="97">
        <v>5</v>
      </c>
      <c r="E21" s="95" t="s">
        <v>88</v>
      </c>
      <c r="F21" s="93">
        <f>'[1]SECTION A-PERSONELL'!F9</f>
        <v>189</v>
      </c>
      <c r="G21" s="94"/>
      <c r="H21" s="93">
        <v>60</v>
      </c>
      <c r="I21" s="110">
        <f t="shared" si="0"/>
        <v>0</v>
      </c>
    </row>
    <row r="22" spans="2:9" ht="45" customHeight="1" x14ac:dyDescent="0.3">
      <c r="B22" s="91">
        <v>16</v>
      </c>
      <c r="C22" s="96" t="str">
        <f>'[1]SECTION A-PERSONELL'!C10</f>
        <v xml:space="preserve">The contractor shall provide atleast  Welding Inspector Level II to conduct weld inspection on site </v>
      </c>
      <c r="D22" s="97">
        <v>5</v>
      </c>
      <c r="E22" s="95" t="s">
        <v>88</v>
      </c>
      <c r="F22" s="93">
        <f>'[1]SECTION A-PERSONELL'!F10</f>
        <v>189</v>
      </c>
      <c r="G22" s="130"/>
      <c r="H22" s="93">
        <v>60</v>
      </c>
      <c r="I22" s="110">
        <f t="shared" si="0"/>
        <v>0</v>
      </c>
    </row>
    <row r="23" spans="2:9" ht="45" customHeight="1" x14ac:dyDescent="0.3">
      <c r="B23" s="91">
        <v>17</v>
      </c>
      <c r="C23" s="96" t="str">
        <f>'[1]SECTION A-PERSONELL'!C11</f>
        <v xml:space="preserve">The contractor shall provide atleast Coating Inspector level 1 to conduct the coating and lining inspection </v>
      </c>
      <c r="D23" s="97">
        <v>5</v>
      </c>
      <c r="E23" s="95" t="s">
        <v>88</v>
      </c>
      <c r="F23" s="93">
        <f>'[1]SECTION A-PERSONELL'!F11</f>
        <v>189</v>
      </c>
      <c r="G23" s="130"/>
      <c r="H23" s="93">
        <v>60</v>
      </c>
      <c r="I23" s="110">
        <f t="shared" si="0"/>
        <v>0</v>
      </c>
    </row>
    <row r="24" spans="2:9" ht="45" customHeight="1" x14ac:dyDescent="0.3">
      <c r="B24" s="91">
        <v>18</v>
      </c>
      <c r="C24" s="96" t="str">
        <f>'[1]SECTION A-PERSONELL'!C12</f>
        <v xml:space="preserve">The contractor to provide a qualified Metallurgist </v>
      </c>
      <c r="D24" s="97">
        <v>1</v>
      </c>
      <c r="E24" s="95" t="s">
        <v>88</v>
      </c>
      <c r="F24" s="93">
        <f>'[1]SECTION A-PERSONELL'!F12</f>
        <v>160</v>
      </c>
      <c r="G24" s="94"/>
      <c r="H24" s="93">
        <v>60</v>
      </c>
      <c r="I24" s="110">
        <f t="shared" si="0"/>
        <v>0</v>
      </c>
    </row>
    <row r="25" spans="2:9" ht="45" customHeight="1" x14ac:dyDescent="0.3">
      <c r="B25" s="91">
        <v>19</v>
      </c>
      <c r="C25" s="96" t="str">
        <f>'[1]SECTION A-PERSONELL'!C13</f>
        <v xml:space="preserve">The Contractor to provide a qualified Civil Inspector </v>
      </c>
      <c r="D25" s="97">
        <v>8</v>
      </c>
      <c r="E25" s="95" t="s">
        <v>88</v>
      </c>
      <c r="F25" s="93">
        <f>'[1]SECTION A-PERSONELL'!F13</f>
        <v>189</v>
      </c>
      <c r="G25" s="130"/>
      <c r="H25" s="93">
        <v>60</v>
      </c>
      <c r="I25" s="110">
        <f t="shared" si="0"/>
        <v>0</v>
      </c>
    </row>
    <row r="26" spans="2:9" ht="45" customHeight="1" x14ac:dyDescent="0.3">
      <c r="B26" s="91">
        <v>20</v>
      </c>
      <c r="C26" s="96" t="str">
        <f>'[1]SECTION A-PERSONELL'!C14</f>
        <v xml:space="preserve">The contractor shall provide a qualified  process or automation quality control Officer </v>
      </c>
      <c r="D26" s="97">
        <v>8</v>
      </c>
      <c r="E26" s="95" t="s">
        <v>88</v>
      </c>
      <c r="F26" s="93">
        <f>'[1]SECTION A-PERSONELL'!F14</f>
        <v>189</v>
      </c>
      <c r="G26" s="94"/>
      <c r="H26" s="93">
        <v>60</v>
      </c>
      <c r="I26" s="110">
        <f t="shared" si="0"/>
        <v>0</v>
      </c>
    </row>
    <row r="27" spans="2:9" ht="45" customHeight="1" x14ac:dyDescent="0.3">
      <c r="B27" s="91">
        <v>21</v>
      </c>
      <c r="C27" s="96" t="str">
        <f>'[1]SECTION A-PERSONELL'!C15</f>
        <v xml:space="preserve">The contractor shall provide a qualified  Mechanical inspector </v>
      </c>
      <c r="D27" s="97">
        <v>8</v>
      </c>
      <c r="E27" s="95" t="s">
        <v>88</v>
      </c>
      <c r="F27" s="93">
        <f>'[1]SECTION A-PERSONELL'!F15</f>
        <v>189</v>
      </c>
      <c r="G27" s="94"/>
      <c r="H27" s="93">
        <v>60</v>
      </c>
      <c r="I27" s="110">
        <f t="shared" si="0"/>
        <v>0</v>
      </c>
    </row>
    <row r="28" spans="2:9" ht="45" customHeight="1" x14ac:dyDescent="0.3">
      <c r="B28" s="91">
        <v>22</v>
      </c>
      <c r="C28" s="96" t="s">
        <v>136</v>
      </c>
      <c r="D28" s="97">
        <v>6</v>
      </c>
      <c r="E28" s="95" t="s">
        <v>83</v>
      </c>
      <c r="F28" s="93">
        <v>189</v>
      </c>
      <c r="G28" s="94"/>
      <c r="H28" s="93">
        <v>60</v>
      </c>
      <c r="I28" s="110">
        <f t="shared" si="0"/>
        <v>0</v>
      </c>
    </row>
    <row r="29" spans="2:9" ht="45" customHeight="1" x14ac:dyDescent="0.3">
      <c r="B29" s="91">
        <v>23</v>
      </c>
      <c r="C29" s="96" t="str">
        <f>'[1]SECTION A-PERSONELL'!C16</f>
        <v xml:space="preserve">The contractor to provide a qualified Building /structural Engineer Inspectors </v>
      </c>
      <c r="D29" s="97">
        <v>5</v>
      </c>
      <c r="E29" s="95" t="s">
        <v>88</v>
      </c>
      <c r="F29" s="93">
        <f>'[1]SECTION A-PERSONELL'!F16</f>
        <v>189</v>
      </c>
      <c r="G29" s="94"/>
      <c r="H29" s="93">
        <v>60</v>
      </c>
      <c r="I29" s="110">
        <f t="shared" si="0"/>
        <v>0</v>
      </c>
    </row>
    <row r="30" spans="2:9" ht="45" customHeight="1" x14ac:dyDescent="0.3">
      <c r="B30" s="91">
        <v>24</v>
      </c>
      <c r="C30" s="96" t="s">
        <v>96</v>
      </c>
      <c r="D30" s="97">
        <v>2</v>
      </c>
      <c r="E30" s="95" t="s">
        <v>88</v>
      </c>
      <c r="F30" s="93">
        <v>160</v>
      </c>
      <c r="G30" s="94"/>
      <c r="H30" s="93">
        <v>60</v>
      </c>
      <c r="I30" s="110">
        <f t="shared" si="0"/>
        <v>0</v>
      </c>
    </row>
    <row r="31" spans="2:9" ht="30.75" customHeight="1" x14ac:dyDescent="0.3">
      <c r="B31" s="174" t="s">
        <v>60</v>
      </c>
      <c r="C31" s="175"/>
      <c r="D31" s="98"/>
      <c r="E31" s="98"/>
      <c r="F31" s="176">
        <f>+SUM(I7:I30)</f>
        <v>0</v>
      </c>
      <c r="G31" s="177"/>
      <c r="H31" s="177"/>
      <c r="I31" s="178"/>
    </row>
    <row r="33" spans="2:9" x14ac:dyDescent="0.3">
      <c r="B33" s="99" t="s">
        <v>114</v>
      </c>
      <c r="C33" s="100"/>
      <c r="D33" s="101"/>
      <c r="E33" s="99"/>
      <c r="F33" s="101"/>
      <c r="G33" s="102"/>
      <c r="H33" s="102"/>
    </row>
    <row r="34" spans="2:9" x14ac:dyDescent="0.3">
      <c r="B34" s="99" t="s">
        <v>84</v>
      </c>
      <c r="C34" s="100"/>
      <c r="D34" s="101"/>
      <c r="E34" s="99"/>
      <c r="F34" s="101"/>
      <c r="G34" s="101"/>
      <c r="H34" s="101"/>
      <c r="I34" s="104"/>
    </row>
    <row r="35" spans="2:9" x14ac:dyDescent="0.3">
      <c r="B35" s="99" t="s">
        <v>85</v>
      </c>
      <c r="C35" s="105"/>
      <c r="D35" s="106"/>
      <c r="E35" s="107"/>
      <c r="F35" s="106"/>
      <c r="G35" s="106"/>
      <c r="H35" s="106"/>
      <c r="I35" s="104"/>
    </row>
    <row r="36" spans="2:9" ht="15" customHeight="1" x14ac:dyDescent="0.3">
      <c r="B36" s="173" t="s">
        <v>127</v>
      </c>
      <c r="C36" s="173"/>
      <c r="D36" s="173"/>
      <c r="E36" s="173"/>
      <c r="F36" s="173"/>
      <c r="G36" s="173"/>
      <c r="H36" s="173"/>
      <c r="I36" s="173"/>
    </row>
  </sheetData>
  <mergeCells count="8">
    <mergeCell ref="B36:I36"/>
    <mergeCell ref="B31:C31"/>
    <mergeCell ref="F31:I31"/>
    <mergeCell ref="C1:I1"/>
    <mergeCell ref="C2:I2"/>
    <mergeCell ref="C3:I3"/>
    <mergeCell ref="C4:I4"/>
    <mergeCell ref="C5:I5"/>
  </mergeCells>
  <pageMargins left="0.7" right="0.7" top="0.75" bottom="0.75" header="0.3" footer="0.3"/>
  <pageSetup paperSize="9" scale="5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21"/>
  <sheetViews>
    <sheetView tabSelected="1" view="pageBreakPreview" zoomScale="70" zoomScaleNormal="77" zoomScaleSheetLayoutView="70" workbookViewId="0">
      <selection activeCell="E11" sqref="E11"/>
    </sheetView>
  </sheetViews>
  <sheetFormatPr defaultColWidth="8.88671875" defaultRowHeight="15.6" x14ac:dyDescent="0.3"/>
  <cols>
    <col min="1" max="1" width="3.109375" style="85" customWidth="1"/>
    <col min="2" max="2" width="20.33203125" style="85" customWidth="1"/>
    <col min="3" max="3" width="47.44140625" style="85" customWidth="1"/>
    <col min="4" max="4" width="18.109375" style="109" customWidth="1"/>
    <col min="5" max="5" width="17.88671875" style="109" customWidth="1"/>
    <col min="6" max="7" width="21.44140625" style="109" customWidth="1"/>
    <col min="8" max="8" width="29.6640625" style="85" customWidth="1"/>
    <col min="9" max="9" width="4.21875" style="85" customWidth="1"/>
    <col min="10" max="16384" width="8.88671875" style="85"/>
  </cols>
  <sheetData>
    <row r="1" spans="2:11" ht="21" customHeight="1" x14ac:dyDescent="0.3">
      <c r="B1" s="84" t="s">
        <v>25</v>
      </c>
      <c r="C1" s="174" t="s">
        <v>26</v>
      </c>
      <c r="D1" s="179"/>
      <c r="E1" s="179"/>
      <c r="F1" s="179"/>
      <c r="G1" s="179"/>
      <c r="H1" s="175"/>
    </row>
    <row r="2" spans="2:11" ht="21" customHeight="1" x14ac:dyDescent="0.3">
      <c r="B2" s="84" t="s">
        <v>102</v>
      </c>
      <c r="C2" s="180">
        <v>45635</v>
      </c>
      <c r="D2" s="181"/>
      <c r="E2" s="181"/>
      <c r="F2" s="181"/>
      <c r="G2" s="181"/>
      <c r="H2" s="182"/>
    </row>
    <row r="3" spans="2:11" ht="21" customHeight="1" x14ac:dyDescent="0.3">
      <c r="B3" s="84" t="s">
        <v>29</v>
      </c>
      <c r="C3" s="180" t="s">
        <v>139</v>
      </c>
      <c r="D3" s="181"/>
      <c r="E3" s="181"/>
      <c r="F3" s="181"/>
      <c r="G3" s="181"/>
      <c r="H3" s="182"/>
    </row>
    <row r="4" spans="2:11" ht="21" customHeight="1" x14ac:dyDescent="0.3">
      <c r="B4" s="84" t="s">
        <v>27</v>
      </c>
      <c r="C4" s="180" t="s">
        <v>112</v>
      </c>
      <c r="D4" s="181"/>
      <c r="E4" s="181"/>
      <c r="F4" s="181"/>
      <c r="G4" s="181"/>
      <c r="H4" s="182"/>
    </row>
    <row r="5" spans="2:11" ht="21" customHeight="1" x14ac:dyDescent="0.3">
      <c r="B5" s="84" t="s">
        <v>28</v>
      </c>
      <c r="C5" s="180" t="s">
        <v>49</v>
      </c>
      <c r="D5" s="181"/>
      <c r="E5" s="181"/>
      <c r="F5" s="181"/>
      <c r="G5" s="181"/>
      <c r="H5" s="182"/>
    </row>
    <row r="6" spans="2:11" ht="58.5" customHeight="1" x14ac:dyDescent="0.3">
      <c r="B6" s="86" t="s">
        <v>24</v>
      </c>
      <c r="C6" s="86" t="s">
        <v>0</v>
      </c>
      <c r="D6" s="88" t="s">
        <v>67</v>
      </c>
      <c r="E6" s="86" t="s">
        <v>68</v>
      </c>
      <c r="F6" s="88" t="s">
        <v>93</v>
      </c>
      <c r="G6" s="88" t="s">
        <v>94</v>
      </c>
      <c r="H6" s="111" t="s">
        <v>53</v>
      </c>
    </row>
    <row r="7" spans="2:11" ht="58.5" customHeight="1" x14ac:dyDescent="0.3">
      <c r="B7" s="91">
        <v>1</v>
      </c>
      <c r="C7" s="112" t="s">
        <v>104</v>
      </c>
      <c r="D7" s="93" t="s">
        <v>41</v>
      </c>
      <c r="E7" s="92">
        <v>3</v>
      </c>
      <c r="F7" s="113"/>
      <c r="G7" s="93">
        <v>1</v>
      </c>
      <c r="H7" s="114">
        <f>E7*F7*G7</f>
        <v>0</v>
      </c>
    </row>
    <row r="8" spans="2:11" ht="58.5" customHeight="1" x14ac:dyDescent="0.3">
      <c r="B8" s="91">
        <v>2</v>
      </c>
      <c r="C8" s="115" t="s">
        <v>101</v>
      </c>
      <c r="D8" s="93" t="s">
        <v>41</v>
      </c>
      <c r="E8" s="92">
        <v>3</v>
      </c>
      <c r="F8" s="113"/>
      <c r="G8" s="93">
        <v>1</v>
      </c>
      <c r="H8" s="114">
        <f>E8*F8*G8</f>
        <v>0</v>
      </c>
    </row>
    <row r="9" spans="2:11" ht="80.25" customHeight="1" x14ac:dyDescent="0.3">
      <c r="B9" s="91">
        <v>3</v>
      </c>
      <c r="C9" s="81" t="s">
        <v>103</v>
      </c>
      <c r="D9" s="93" t="s">
        <v>41</v>
      </c>
      <c r="E9" s="93">
        <v>1</v>
      </c>
      <c r="F9" s="77"/>
      <c r="G9" s="93">
        <v>1</v>
      </c>
      <c r="H9" s="114">
        <f>E9*F9*G9</f>
        <v>0</v>
      </c>
    </row>
    <row r="10" spans="2:11" ht="59.25" customHeight="1" x14ac:dyDescent="0.3">
      <c r="B10" s="91">
        <v>4</v>
      </c>
      <c r="C10" s="81" t="s">
        <v>40</v>
      </c>
      <c r="D10" s="93"/>
      <c r="E10" s="93"/>
      <c r="F10" s="113"/>
      <c r="G10" s="93"/>
      <c r="H10" s="114"/>
      <c r="K10" s="85">
        <f>+E159</f>
        <v>0</v>
      </c>
    </row>
    <row r="11" spans="2:11" ht="54" customHeight="1" x14ac:dyDescent="0.3">
      <c r="B11" s="91"/>
      <c r="C11" s="81" t="s">
        <v>42</v>
      </c>
      <c r="D11" s="93" t="s">
        <v>125</v>
      </c>
      <c r="E11" s="93">
        <v>90</v>
      </c>
      <c r="F11" s="77"/>
      <c r="G11" s="93">
        <v>1</v>
      </c>
      <c r="H11" s="114">
        <f t="shared" ref="H11:H20" si="0">E11*F11*G11</f>
        <v>0</v>
      </c>
    </row>
    <row r="12" spans="2:11" ht="39" customHeight="1" x14ac:dyDescent="0.3">
      <c r="B12" s="91"/>
      <c r="C12" s="81" t="s">
        <v>43</v>
      </c>
      <c r="D12" s="93" t="s">
        <v>125</v>
      </c>
      <c r="E12" s="93">
        <v>90</v>
      </c>
      <c r="F12" s="77"/>
      <c r="G12" s="93">
        <v>3</v>
      </c>
      <c r="H12" s="114">
        <f t="shared" si="0"/>
        <v>0</v>
      </c>
    </row>
    <row r="13" spans="2:11" ht="36.75" customHeight="1" x14ac:dyDescent="0.3">
      <c r="B13" s="91"/>
      <c r="C13" s="116" t="s">
        <v>44</v>
      </c>
      <c r="D13" s="93" t="s">
        <v>125</v>
      </c>
      <c r="E13" s="93">
        <v>90</v>
      </c>
      <c r="F13" s="77"/>
      <c r="G13" s="93">
        <v>1</v>
      </c>
      <c r="H13" s="114">
        <f t="shared" si="0"/>
        <v>0</v>
      </c>
    </row>
    <row r="14" spans="2:11" ht="31.2" x14ac:dyDescent="0.3">
      <c r="B14" s="91">
        <v>5</v>
      </c>
      <c r="C14" s="81" t="s">
        <v>45</v>
      </c>
      <c r="D14" s="93" t="s">
        <v>41</v>
      </c>
      <c r="E14" s="93">
        <v>1</v>
      </c>
      <c r="F14" s="113"/>
      <c r="G14" s="93">
        <v>1</v>
      </c>
      <c r="H14" s="114">
        <f t="shared" si="0"/>
        <v>0</v>
      </c>
    </row>
    <row r="15" spans="2:11" ht="76.2" customHeight="1" x14ac:dyDescent="0.3">
      <c r="B15" s="91">
        <v>6</v>
      </c>
      <c r="C15" s="81" t="s">
        <v>105</v>
      </c>
      <c r="D15" s="93" t="s">
        <v>125</v>
      </c>
      <c r="E15" s="93">
        <v>1</v>
      </c>
      <c r="F15" s="113"/>
      <c r="G15" s="93">
        <v>60</v>
      </c>
      <c r="H15" s="114">
        <f t="shared" si="0"/>
        <v>0</v>
      </c>
    </row>
    <row r="16" spans="2:11" ht="90" customHeight="1" x14ac:dyDescent="0.3">
      <c r="B16" s="91">
        <v>7</v>
      </c>
      <c r="C16" s="81" t="s">
        <v>78</v>
      </c>
      <c r="D16" s="93" t="s">
        <v>125</v>
      </c>
      <c r="E16" s="93">
        <v>1</v>
      </c>
      <c r="F16" s="113"/>
      <c r="G16" s="93">
        <v>60</v>
      </c>
      <c r="H16" s="114">
        <f t="shared" si="0"/>
        <v>0</v>
      </c>
    </row>
    <row r="17" spans="2:8" ht="68.25" customHeight="1" x14ac:dyDescent="0.3">
      <c r="B17" s="91">
        <v>8</v>
      </c>
      <c r="C17" s="81" t="s">
        <v>46</v>
      </c>
      <c r="D17" s="93" t="s">
        <v>125</v>
      </c>
      <c r="E17" s="93">
        <v>2</v>
      </c>
      <c r="F17" s="113"/>
      <c r="G17" s="93">
        <v>60</v>
      </c>
      <c r="H17" s="114">
        <f t="shared" si="0"/>
        <v>0</v>
      </c>
    </row>
    <row r="18" spans="2:8" ht="42.75" customHeight="1" x14ac:dyDescent="0.3">
      <c r="B18" s="91">
        <v>9</v>
      </c>
      <c r="C18" s="81" t="s">
        <v>47</v>
      </c>
      <c r="D18" s="93" t="s">
        <v>41</v>
      </c>
      <c r="E18" s="93">
        <v>1</v>
      </c>
      <c r="F18" s="77"/>
      <c r="G18" s="93">
        <v>1</v>
      </c>
      <c r="H18" s="114">
        <f t="shared" si="0"/>
        <v>0</v>
      </c>
    </row>
    <row r="19" spans="2:8" ht="61.5" customHeight="1" x14ac:dyDescent="0.3">
      <c r="B19" s="91">
        <v>10</v>
      </c>
      <c r="C19" s="81" t="s">
        <v>48</v>
      </c>
      <c r="D19" s="93" t="s">
        <v>41</v>
      </c>
      <c r="E19" s="93">
        <v>1</v>
      </c>
      <c r="F19" s="77"/>
      <c r="G19" s="93">
        <v>1</v>
      </c>
      <c r="H19" s="114">
        <f t="shared" si="0"/>
        <v>0</v>
      </c>
    </row>
    <row r="20" spans="2:8" ht="58.95" customHeight="1" x14ac:dyDescent="0.3">
      <c r="B20" s="91">
        <v>11</v>
      </c>
      <c r="C20" s="81" t="s">
        <v>39</v>
      </c>
      <c r="D20" s="93" t="s">
        <v>125</v>
      </c>
      <c r="E20" s="93">
        <v>90</v>
      </c>
      <c r="F20" s="77"/>
      <c r="G20" s="93">
        <v>3</v>
      </c>
      <c r="H20" s="114">
        <f t="shared" si="0"/>
        <v>0</v>
      </c>
    </row>
    <row r="21" spans="2:8" ht="39" customHeight="1" x14ac:dyDescent="0.3">
      <c r="B21" s="183" t="s">
        <v>53</v>
      </c>
      <c r="C21" s="183"/>
      <c r="D21" s="98"/>
      <c r="E21" s="184">
        <f>+SUM(H7:H20)</f>
        <v>0</v>
      </c>
      <c r="F21" s="183"/>
      <c r="G21" s="183"/>
      <c r="H21" s="183"/>
    </row>
  </sheetData>
  <mergeCells count="7">
    <mergeCell ref="B21:C21"/>
    <mergeCell ref="E21:H21"/>
    <mergeCell ref="C1:H1"/>
    <mergeCell ref="C2:H2"/>
    <mergeCell ref="C5:H5"/>
    <mergeCell ref="C3:H3"/>
    <mergeCell ref="C4:H4"/>
  </mergeCells>
  <pageMargins left="0.7" right="0.7" top="0.75" bottom="0.75" header="0.3" footer="0.3"/>
  <pageSetup paperSize="9" scale="4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Information and Overview</vt:lpstr>
      <vt:lpstr>Contract Information</vt:lpstr>
      <vt:lpstr>SUMMARY </vt:lpstr>
      <vt:lpstr>SECTION A-NDT METHODS</vt:lpstr>
      <vt:lpstr>SECTION B-SPECIALISED METHODS </vt:lpstr>
      <vt:lpstr>SECTION C-PERSONELLTECHNICIAN</vt:lpstr>
      <vt:lpstr> SECTION D- SHE REQUIREMNTS </vt:lpstr>
      <vt:lpstr>Sheet1</vt:lpstr>
      <vt:lpstr>' SECTION D- SHE REQUIREMNTS '!Print_Area</vt:lpstr>
      <vt:lpstr>'SECTION A-NDT METHODS'!Print_Area</vt:lpstr>
      <vt:lpstr>'SECTION B-SPECIALISED METHODS '!Print_Area</vt:lpstr>
      <vt:lpstr>'SUMMARY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TT Holdings</dc:creator>
  <cp:lastModifiedBy>Lorraine Huhlwane</cp:lastModifiedBy>
  <cp:lastPrinted>2021-07-14T13:49:14Z</cp:lastPrinted>
  <dcterms:created xsi:type="dcterms:W3CDTF">2019-11-13T07:25:53Z</dcterms:created>
  <dcterms:modified xsi:type="dcterms:W3CDTF">2025-06-23T18:32:15Z</dcterms:modified>
</cp:coreProperties>
</file>