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codeName="{B6124F1A-AFFB-F854-7757-9A1D4C6FC43C}"/>
  <workbookPr codeName="ThisWorkbook" hidePivotFieldList="1"/>
  <mc:AlternateContent xmlns:mc="http://schemas.openxmlformats.org/markup-compatibility/2006">
    <mc:Choice Requires="x15">
      <x15ac:absPath xmlns:x15ac="http://schemas.microsoft.com/office/spreadsheetml/2010/11/ac" url="C:\Users\MhlongH\Documents\ICT File\Meter Asset Management System (MAMS)\Tender Publish\"/>
    </mc:Choice>
  </mc:AlternateContent>
  <xr:revisionPtr revIDLastSave="0" documentId="8_{2E870026-5007-40FC-A424-D601BB891D64}" xr6:coauthVersionLast="47" xr6:coauthVersionMax="47" xr10:uidLastSave="{00000000-0000-0000-0000-000000000000}"/>
  <bookViews>
    <workbookView xWindow="-110" yWindow="-110" windowWidth="19420" windowHeight="10420" xr2:uid="{00000000-000D-0000-FFFF-FFFF00000000}"/>
  </bookViews>
  <sheets>
    <sheet name="Summary" sheetId="1" r:id="rId1"/>
    <sheet name="Technical evaluation" sheetId="2" r:id="rId2"/>
    <sheet name="Integration and Testing" sheetId="6" r:id="rId3"/>
    <sheet name="Priority Ratings" sheetId="5" r:id="rId4"/>
  </sheets>
  <definedNames>
    <definedName name="_xlnm._FilterDatabase" localSheetId="1" hidden="1">'Technical evaluation'!$A$8:$M$38</definedName>
    <definedName name="Excel_BuiltIn__FilterDatabase_5">#REF!</definedName>
    <definedName name="_xlnm.Print_Titles" localSheetId="1">'Technical evaluation'!$1:$8</definedName>
    <definedName name="Z_0B0F6DEC_D23F_4278_910B_F2780CC5E1BF_.wvu.PrintTitles" localSheetId="1" hidden="1">'Technical evaluation'!$1:$8</definedName>
  </definedNames>
  <calcPr calcId="191029"/>
  <customWorkbookViews>
    <customWorkbookView name="Herman Bisschoff - Personal View" guid="{0B0F6DEC-D23F-4278-910B-F2780CC5E1BF}" mergeInterval="0" personalView="1" maximized="1" windowWidth="1916" windowHeight="852" tabRatio="887" activeSheetId="2"/>
  </customWorkbookViews>
  <pivotCaches>
    <pivotCache cacheId="0" r:id="rId5"/>
    <pivotCache cacheId="1" r:id="rId6"/>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9" i="6" l="1"/>
  <c r="I10" i="6"/>
  <c r="I11" i="6"/>
  <c r="I12" i="6"/>
  <c r="I13" i="6"/>
  <c r="I14" i="6"/>
  <c r="I15" i="6"/>
  <c r="I16" i="6"/>
  <c r="I17" i="6"/>
  <c r="I18" i="6"/>
  <c r="I19" i="6"/>
  <c r="I20" i="6"/>
  <c r="I21" i="6"/>
  <c r="I22" i="6"/>
  <c r="I23" i="6"/>
  <c r="I8" i="6"/>
  <c r="C4" i="2"/>
  <c r="C3" i="2"/>
  <c r="C2" i="2"/>
  <c r="C4" i="6"/>
  <c r="C3" i="6"/>
  <c r="C2" i="6"/>
  <c r="E18" i="1"/>
  <c r="I38" i="2"/>
  <c r="I40" i="2"/>
  <c r="J36" i="2" s="1"/>
  <c r="M36" i="2" s="1"/>
  <c r="I37" i="2"/>
  <c r="I36" i="2"/>
  <c r="I35" i="2"/>
  <c r="I33" i="2"/>
  <c r="I24" i="2"/>
  <c r="I25" i="2"/>
  <c r="I26" i="2"/>
  <c r="I27" i="2"/>
  <c r="I28" i="2"/>
  <c r="I29" i="2"/>
  <c r="I30" i="2"/>
  <c r="I31" i="2"/>
  <c r="I32" i="2"/>
  <c r="I34" i="2"/>
  <c r="I10" i="2"/>
  <c r="I11" i="2"/>
  <c r="I12" i="2"/>
  <c r="I13" i="2"/>
  <c r="I14" i="2"/>
  <c r="I15" i="2"/>
  <c r="I16" i="2"/>
  <c r="I17" i="2"/>
  <c r="I18" i="2"/>
  <c r="I19" i="2"/>
  <c r="I20" i="2"/>
  <c r="I21" i="2"/>
  <c r="I22" i="2"/>
  <c r="I23" i="2"/>
  <c r="I9" i="2"/>
  <c r="A4" i="1"/>
  <c r="A1" i="1"/>
  <c r="A2" i="1"/>
  <c r="A3" i="1"/>
  <c r="J21" i="2"/>
  <c r="M21" i="2"/>
  <c r="J12" i="2"/>
  <c r="M12" i="2"/>
  <c r="J22" i="2"/>
  <c r="M22" i="2" s="1"/>
  <c r="E36" i="1"/>
  <c r="E37" i="1"/>
  <c r="E38" i="1" l="1"/>
  <c r="J14" i="2"/>
  <c r="M14" i="2" s="1"/>
  <c r="J32" i="2"/>
  <c r="M32" i="2" s="1"/>
  <c r="J25" i="2"/>
  <c r="M25" i="2" s="1"/>
  <c r="J29" i="2"/>
  <c r="M29" i="2" s="1"/>
  <c r="J26" i="2"/>
  <c r="M26" i="2" s="1"/>
  <c r="J35" i="2"/>
  <c r="M35" i="2" s="1"/>
  <c r="J20" i="2"/>
  <c r="M20" i="2" s="1"/>
  <c r="J11" i="2"/>
  <c r="M11" i="2" s="1"/>
  <c r="J23" i="2"/>
  <c r="M23" i="2" s="1"/>
  <c r="J16" i="2"/>
  <c r="M16" i="2" s="1"/>
  <c r="J31" i="2"/>
  <c r="M31" i="2" s="1"/>
  <c r="J30" i="2"/>
  <c r="M30" i="2" s="1"/>
  <c r="J18" i="2"/>
  <c r="M18" i="2" s="1"/>
  <c r="J17" i="2"/>
  <c r="M17" i="2" s="1"/>
  <c r="J24" i="2"/>
  <c r="M24" i="2" s="1"/>
  <c r="J10" i="2"/>
  <c r="M10" i="2" s="1"/>
  <c r="J15" i="2"/>
  <c r="M15" i="2" s="1"/>
  <c r="J9" i="2"/>
  <c r="J28" i="2"/>
  <c r="M28" i="2" s="1"/>
  <c r="J38" i="2"/>
  <c r="M38" i="2" s="1"/>
  <c r="J19" i="2"/>
  <c r="M19" i="2" s="1"/>
  <c r="J34" i="2"/>
  <c r="M34" i="2" s="1"/>
  <c r="J13" i="2"/>
  <c r="M13" i="2" s="1"/>
  <c r="J27" i="2"/>
  <c r="M27" i="2" s="1"/>
  <c r="J37" i="2"/>
  <c r="M37" i="2" s="1"/>
  <c r="J33" i="2"/>
  <c r="M33" i="2" s="1"/>
  <c r="I24" i="6"/>
  <c r="J8" i="6" s="1"/>
  <c r="M9" i="2" l="1"/>
  <c r="M40" i="2" s="1"/>
  <c r="J40" i="2"/>
  <c r="M8" i="6"/>
  <c r="J16" i="6"/>
  <c r="M16" i="6" s="1"/>
  <c r="J17" i="6"/>
  <c r="M17" i="6" s="1"/>
  <c r="J11" i="6"/>
  <c r="M11" i="6" s="1"/>
  <c r="J9" i="6"/>
  <c r="M9" i="6" s="1"/>
  <c r="J23" i="6"/>
  <c r="M23" i="6" s="1"/>
  <c r="J21" i="6"/>
  <c r="M21" i="6" s="1"/>
  <c r="J14" i="6"/>
  <c r="M14" i="6" s="1"/>
  <c r="J18" i="6"/>
  <c r="M18" i="6" s="1"/>
  <c r="J19" i="6"/>
  <c r="M19" i="6" s="1"/>
  <c r="J12" i="6"/>
  <c r="M12" i="6" s="1"/>
  <c r="J22" i="6"/>
  <c r="M22" i="6" s="1"/>
  <c r="J20" i="6"/>
  <c r="M20" i="6" s="1"/>
  <c r="J10" i="6"/>
  <c r="M10" i="6" s="1"/>
  <c r="J13" i="6"/>
  <c r="M13" i="6" s="1"/>
  <c r="J15" i="6"/>
  <c r="M15" i="6" s="1"/>
  <c r="M24" i="6" l="1"/>
  <c r="J24"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Mathys Willemse</author>
  </authors>
  <commentList>
    <comment ref="F9" authorId="0" shapeId="0" xr:uid="{00000000-0006-0000-0100-000001000000}">
      <text>
        <r>
          <rPr>
            <b/>
            <sz val="9"/>
            <color indexed="81"/>
            <rFont val="Tahoma"/>
            <family val="2"/>
          </rPr>
          <t>Mathys Willemse:</t>
        </r>
        <r>
          <rPr>
            <sz val="9"/>
            <color indexed="81"/>
            <rFont val="Tahoma"/>
            <family val="2"/>
          </rPr>
          <t xml:space="preserve">
Providing evidence by scanning a meter number specific intelligence could be inherit from the barcode: Convetional versus Pre-paid meters, manufacturer name, meter type, serial number, validation of check digit.</t>
        </r>
      </text>
    </comment>
    <comment ref="F11" authorId="0" shapeId="0" xr:uid="{00000000-0006-0000-0100-000002000000}">
      <text>
        <r>
          <rPr>
            <b/>
            <sz val="9"/>
            <color indexed="81"/>
            <rFont val="Tahoma"/>
            <family val="2"/>
          </rPr>
          <t>Mathys Willemse:</t>
        </r>
        <r>
          <rPr>
            <sz val="9"/>
            <color indexed="81"/>
            <rFont val="Tahoma"/>
            <family val="2"/>
          </rPr>
          <t xml:space="preserve">
Provide evidence on how access profiles could be customised for different functions to allow full, edit and read access per identified profile.</t>
        </r>
      </text>
    </comment>
    <comment ref="F12" authorId="0" shapeId="0" xr:uid="{00000000-0006-0000-0100-000003000000}">
      <text>
        <r>
          <rPr>
            <b/>
            <sz val="9"/>
            <color indexed="81"/>
            <rFont val="Tahoma"/>
            <family val="2"/>
          </rPr>
          <t>Mathys Willemse:</t>
        </r>
        <r>
          <rPr>
            <sz val="9"/>
            <color indexed="81"/>
            <rFont val="Tahoma"/>
            <family val="2"/>
          </rPr>
          <t xml:space="preserve">
Provide evidence on various possible asset statuses and Locations to fully comply.</t>
        </r>
      </text>
    </comment>
    <comment ref="F13" authorId="0" shapeId="0" xr:uid="{00000000-0006-0000-0100-000004000000}">
      <text>
        <r>
          <rPr>
            <b/>
            <sz val="9"/>
            <color indexed="81"/>
            <rFont val="Tahoma"/>
            <family val="2"/>
          </rPr>
          <t>Mathys Willemse:</t>
        </r>
        <r>
          <rPr>
            <sz val="9"/>
            <color indexed="81"/>
            <rFont val="Tahoma"/>
            <family val="2"/>
          </rPr>
          <t xml:space="preserve">
Indicate if all listed asset variables can be recorded and/or if there are any limitation of the number of data fields?</t>
        </r>
      </text>
    </comment>
    <comment ref="F14" authorId="0" shapeId="0" xr:uid="{00000000-0006-0000-0100-000005000000}">
      <text>
        <r>
          <rPr>
            <b/>
            <sz val="9"/>
            <color indexed="81"/>
            <rFont val="Tahoma"/>
            <family val="2"/>
          </rPr>
          <t>Mathys Willemse:</t>
        </r>
        <r>
          <rPr>
            <sz val="9"/>
            <color indexed="81"/>
            <rFont val="Tahoma"/>
            <family val="2"/>
          </rPr>
          <t xml:space="preserve">
Every possible entry should be provided for full compliance else it will be partially compliance</t>
        </r>
      </text>
    </comment>
    <comment ref="F15" authorId="0" shapeId="0" xr:uid="{00000000-0006-0000-0100-000006000000}">
      <text>
        <r>
          <rPr>
            <b/>
            <sz val="9"/>
            <color indexed="81"/>
            <rFont val="Tahoma"/>
            <family val="2"/>
          </rPr>
          <t>Mathys Willemse:</t>
        </r>
        <r>
          <rPr>
            <sz val="9"/>
            <color indexed="81"/>
            <rFont val="Tahoma"/>
            <family val="2"/>
          </rPr>
          <t xml:space="preserve">
For full compliance explain what happen with meters on the system for each movement type. Less than six explanations will be partial compliance.</t>
        </r>
      </text>
    </comment>
    <comment ref="F16" authorId="0" shapeId="0" xr:uid="{00000000-0006-0000-0100-000007000000}">
      <text>
        <r>
          <rPr>
            <b/>
            <sz val="9"/>
            <color indexed="81"/>
            <rFont val="Tahoma"/>
            <family val="2"/>
          </rPr>
          <t>Mathys Willemse:</t>
        </r>
        <r>
          <rPr>
            <sz val="9"/>
            <color indexed="81"/>
            <rFont val="Tahoma"/>
            <family val="2"/>
          </rPr>
          <t xml:space="preserve">
Fully comply if first three bullet's are answered.</t>
        </r>
      </text>
    </comment>
    <comment ref="F17" authorId="0" shapeId="0" xr:uid="{00000000-0006-0000-0100-000008000000}">
      <text>
        <r>
          <rPr>
            <b/>
            <sz val="9"/>
            <color indexed="81"/>
            <rFont val="Tahoma"/>
            <family val="2"/>
          </rPr>
          <t>Mathys Willemse:</t>
        </r>
        <r>
          <rPr>
            <sz val="9"/>
            <color indexed="81"/>
            <rFont val="Tahoma"/>
            <family val="2"/>
          </rPr>
          <t xml:space="preserve">
Fully comply if integration can inform supporting system about asset moves between various locations and if reconciliation audits are also possible on any location type/ name. </t>
        </r>
      </text>
    </comment>
    <comment ref="F18" authorId="0" shapeId="0" xr:uid="{00000000-0006-0000-0100-000009000000}">
      <text>
        <r>
          <rPr>
            <b/>
            <sz val="9"/>
            <color indexed="81"/>
            <rFont val="Tahoma"/>
            <family val="2"/>
          </rPr>
          <t>Mathys Willemse:</t>
        </r>
        <r>
          <rPr>
            <sz val="9"/>
            <color indexed="81"/>
            <rFont val="Tahoma"/>
            <family val="2"/>
          </rPr>
          <t xml:space="preserve">
Fully comply if supporting asset  information could be hyperlinked to asst number with documentation stored in DocMan system.</t>
        </r>
      </text>
    </comment>
    <comment ref="F19" authorId="0" shapeId="0" xr:uid="{00000000-0006-0000-0100-00000A000000}">
      <text>
        <r>
          <rPr>
            <b/>
            <sz val="9"/>
            <color indexed="81"/>
            <rFont val="Tahoma"/>
            <family val="2"/>
          </rPr>
          <t>Mathys Willemse:</t>
        </r>
        <r>
          <rPr>
            <sz val="9"/>
            <color indexed="81"/>
            <rFont val="Tahoma"/>
            <family val="2"/>
          </rPr>
          <t xml:space="preserve">
Fully comply if system is able to scan and store additional information on Smart meters e.g. digital signature containing communication protocals </t>
        </r>
      </text>
    </comment>
    <comment ref="F20" authorId="0" shapeId="0" xr:uid="{00000000-0006-0000-0100-00000B000000}">
      <text>
        <r>
          <rPr>
            <b/>
            <sz val="9"/>
            <color indexed="81"/>
            <rFont val="Tahoma"/>
            <family val="2"/>
          </rPr>
          <t>Mathys Willemse:</t>
        </r>
        <r>
          <rPr>
            <sz val="9"/>
            <color indexed="81"/>
            <rFont val="Tahoma"/>
            <family val="2"/>
          </rPr>
          <t xml:space="preserve">
Require input from Rudi from the Mobility CoE on what will be expeted from the MAMS implementation partner considdering going forward we will have a mix between Win Mobile devices in most store locations to scan meters in and out of those locations, Android devices on TSU's to receive meters in TSU locations and then the MMF application to capture customer, CNL and meter data which will move meter from TSU to Customer and in some cases return faulty meters back from customer to TSU?
Application development?
Integration development?
</t>
        </r>
      </text>
    </comment>
    <comment ref="F21" authorId="0" shapeId="0" xr:uid="{00000000-0006-0000-0100-00000C000000}">
      <text>
        <r>
          <rPr>
            <b/>
            <sz val="9"/>
            <color indexed="81"/>
            <rFont val="Tahoma"/>
            <family val="2"/>
          </rPr>
          <t>Mathys Willemse:</t>
        </r>
        <r>
          <rPr>
            <sz val="9"/>
            <color indexed="81"/>
            <rFont val="Tahoma"/>
            <family val="2"/>
          </rPr>
          <t xml:space="preserve">
Fully comply if all listed reports could be made available from te information in MAMS else partially compliance?</t>
        </r>
      </text>
    </comment>
    <comment ref="F22" authorId="0" shapeId="0" xr:uid="{00000000-0006-0000-0100-00000D000000}">
      <text>
        <r>
          <rPr>
            <b/>
            <sz val="9"/>
            <color indexed="81"/>
            <rFont val="Tahoma"/>
            <family val="2"/>
          </rPr>
          <t>Mathys Willemse:</t>
        </r>
        <r>
          <rPr>
            <sz val="9"/>
            <color indexed="81"/>
            <rFont val="Tahoma"/>
            <family val="2"/>
          </rPr>
          <t xml:space="preserve">
Users will interface with MAMS from various platforms - if all can be accomadated as listed it will be fully compliance?</t>
        </r>
      </text>
    </comment>
    <comment ref="F23" authorId="0" shapeId="0" xr:uid="{00000000-0006-0000-0100-00000E000000}">
      <text>
        <r>
          <rPr>
            <b/>
            <sz val="9"/>
            <color indexed="81"/>
            <rFont val="Tahoma"/>
            <family val="2"/>
          </rPr>
          <t>Mathys Willemse:</t>
        </r>
        <r>
          <rPr>
            <sz val="9"/>
            <color indexed="81"/>
            <rFont val="Tahoma"/>
            <family val="2"/>
          </rPr>
          <t xml:space="preserve">
Fully comply if 80-100% of the listed variables could be accomadated for per meter</t>
        </r>
      </text>
    </comment>
  </commentList>
</comments>
</file>

<file path=xl/sharedStrings.xml><?xml version="1.0" encoding="utf-8"?>
<sst xmlns="http://schemas.openxmlformats.org/spreadsheetml/2006/main" count="440" uniqueCount="186">
  <si>
    <t>Type</t>
  </si>
  <si>
    <t>Weighted Question</t>
  </si>
  <si>
    <t>Totals</t>
  </si>
  <si>
    <t>ID</t>
  </si>
  <si>
    <t>Scoring</t>
  </si>
  <si>
    <t>Criterion</t>
  </si>
  <si>
    <t>Evaluation Criteria</t>
  </si>
  <si>
    <t>Total</t>
  </si>
  <si>
    <t>Weighted Answer</t>
  </si>
  <si>
    <t>Tenderer:</t>
  </si>
  <si>
    <t>Met?</t>
  </si>
  <si>
    <t>Meeting the Scope of Work Required</t>
  </si>
  <si>
    <t xml:space="preserve">Tenderer Disqualified? </t>
  </si>
  <si>
    <t>How well has the Tenderer described how scope requirements will be met?  Do they understand what needs to be done?  List concerns in Comments.</t>
  </si>
  <si>
    <r>
      <t xml:space="preserve">Weight
</t>
    </r>
    <r>
      <rPr>
        <sz val="10"/>
        <color indexed="8"/>
        <rFont val="Arial"/>
        <family val="2"/>
      </rPr>
      <t>(agreed by evaluation team members)</t>
    </r>
  </si>
  <si>
    <r>
      <t xml:space="preserve">Score
</t>
    </r>
    <r>
      <rPr>
        <sz val="10"/>
        <color indexed="8"/>
        <rFont val="Arial"/>
        <family val="2"/>
      </rPr>
      <t>(determined by each evaluation team member during evaluation. Will be averaged for final scores)</t>
    </r>
  </si>
  <si>
    <t>Evaluated by:</t>
  </si>
  <si>
    <t>CORP xxxx Tender</t>
  </si>
  <si>
    <t xml:space="preserve">
</t>
  </si>
  <si>
    <t>Meter Asset Management System</t>
  </si>
  <si>
    <t>Be able to view meter history</t>
  </si>
  <si>
    <t>Display any meter history through the meter life cycle
- Meter number
- Meter manufacturer
- Amp rating
- Locations to and from
- Meter status per location change
- Date and time when location change
- User ID responsible for location change</t>
  </si>
  <si>
    <t>Uniquely identifying system Users</t>
  </si>
  <si>
    <t>Be able to create and recall meters supporting information</t>
  </si>
  <si>
    <t>Information required for each meter Pre-paid/ Post paid/ Smart meter.
- Hardware ID
- Firmware ID
- Purchase cost
- Financial value
- Manufactured date
- Manufacture batch number
- Purchase date
- SAP purchase order number
- Warranty expiry date
- Warranty over time period of being installed, or after having read specific amount of commodity
- Extended warranty
- Meter owner
- Calibration date
- Configuration programming records
- Supply group code (SGC)
- Tariff Index
- Key revision number
- Amp Limit
- Electronic address depending on the communication protocol (e.g. IP)
- Proprietary master station linked too
- Concentrator meters are linked too.</t>
  </si>
  <si>
    <t>Be able to identify entry points for meters entering MAMS</t>
  </si>
  <si>
    <t>Identify first time entry of meter in MAMS
- Procured meters entering Eskom Warehouse (RDC) SAP MM and MAMS 
- Meters registered in CC&amp;B not linked to any customer location
- Meters registered in CC&amp;B linked to customer locations
- Meters supplied by contractors for electrification or turn key projects entering MAMS via a data take on exercise</t>
  </si>
  <si>
    <t>Be able to link a meter to a customer location considering different movement types</t>
  </si>
  <si>
    <t>Updating all required information directly on MAMS or on the preferred Mobile device Meter Movement Form (MMF) applications. The MMF should have build in intelligence to accommodate for data field validation, mandatory data fields as well as the following different movement types:
- New meter installations
- Meter change outs
- Meter conversions (PP to Conv or visa versa)
- Meter removals (Supply termination)
- Meter Audits (Data validation/ Maintenance activities)
- Meter bypass (Require follow up Work order to resolve bypassed meter)
For Large power user (LPU) meter movements an annexure sheet is required with tariff programming results also known as Meter in commission sheet.</t>
  </si>
  <si>
    <t>Seal management capability
- Able to capture seal numbers applied on meters
- Latest seals could be scanned by bar code reader
- Depending on meter movement type up to six seals could be recorded during a meter movement.
- Capability to take photo images of seals applied on meters</t>
  </si>
  <si>
    <t>Inventory control on all meters</t>
  </si>
  <si>
    <t>Require real time integration between SAP MM and MAMS for when meter material reservations is processed the meters issued in and out of the store locations will move locations and update quantities of the relevant material scanned out and in.
- Need capability to perform Meter store stock reconciliation audits annually to ensure system and physical stock levels are in sync</t>
  </si>
  <si>
    <t>Meter certification records</t>
  </si>
  <si>
    <t>Digital signature storage</t>
  </si>
  <si>
    <t xml:space="preserve">Mobile device requirements </t>
  </si>
  <si>
    <t>Reporting requirements</t>
  </si>
  <si>
    <t>User interface requirements</t>
  </si>
  <si>
    <t>Information/ Data Requirements</t>
  </si>
  <si>
    <t>• The meter should contain at least the following information: 
o SAP order number
o Manufacturer details:
 Manufacturer
 Meter number
 Rating/amp limit
 Manufacture Batch number
o Meter Model ID
o Hardware ID
o Firmware ID
o What meter measures (up to 6 different things)
o Purchase cost
o Financial value
o Purchase date
o Timestamp when consignment checked in
o PiLog item number
o Warranty expiry date
o Warranty extension expiry date
o Meter owner
There will need to be extra fields for specific meter types that will need to be defined.
• For the meter history data, there will need to be the following:
o Location
o User ID of person responsible for location change
o Date and time stamp of location change
o User ID of person who captured location change
o System used for location change
Depending on the Location, there will need to be further information stored against the meter.
If the meter is installed, there will need to be further information, such as:
o the customer detail link,
o network link (transformer and last pole),
o GPS location
o Seals installed (up to 6 seals)
o CT, VT or CTVT installed (up to 3 each)
If the meter is to be repaired, it will need to have detail on the suspected failure reason.
If a meter is repaired, it will need to store what repair was performed.
If a meter is replaced with a new meter under the warranty period, there will need to be a link between the old scrapped meter and the new meter.</t>
  </si>
  <si>
    <t>Requirement description</t>
  </si>
  <si>
    <t xml:space="preserve">Priority
</t>
  </si>
  <si>
    <t>Functional Requirement</t>
  </si>
  <si>
    <t>Answer
(0,50,100%)</t>
  </si>
  <si>
    <t>Be able to upload and store meter related information hyperlinked to a meter history on the approved document management system. 
- Meter test/ calibration certificates
- Maintenance records
- In commission tariff programming sheets</t>
  </si>
  <si>
    <t>Be able to store some meter types digital signature containing the meters communication protocol in order for the meter to authenticate and securely communicate with the master data base on MV90.</t>
  </si>
  <si>
    <t>No interest</t>
  </si>
  <si>
    <t>Nice to have</t>
  </si>
  <si>
    <t>Useful</t>
  </si>
  <si>
    <t>Important</t>
  </si>
  <si>
    <t>Very important</t>
  </si>
  <si>
    <t>Critical</t>
  </si>
  <si>
    <t>Show stopper</t>
  </si>
  <si>
    <t>Priority Description</t>
  </si>
  <si>
    <t>If any of these criteria are not met, the tenderer will be disqualified.</t>
  </si>
  <si>
    <t>100%: Excellent
75%:   Good
50%:   There are some gaps
25%:   Not well described
0%:     None</t>
  </si>
  <si>
    <t>Project schedule and meeting milestones</t>
  </si>
  <si>
    <t>Criteria: 1-Completeness; 2-Level of detail; 3-Logical breakdown
100%: Exceptional
75%:    3 out of 3
50%:    2 out of 3
25%:    1 out of 3
0%:       0 out of 3</t>
  </si>
  <si>
    <t>100%: Yes
0%:      No</t>
  </si>
  <si>
    <t>Has the project schedule been supplied in MS Project format and pdf?</t>
  </si>
  <si>
    <t>Team Organisation and Member Requirements</t>
  </si>
  <si>
    <t xml:space="preserve">Provide reference customers and sites
</t>
  </si>
  <si>
    <t>100%: Good Experience
50%:   Some experience
0%:     No experience / Not provided</t>
  </si>
  <si>
    <t xml:space="preserve">Your testing approach specific to the project. </t>
  </si>
  <si>
    <t>Tenderer must provide approach</t>
  </si>
  <si>
    <t>Priority rating</t>
  </si>
  <si>
    <t>Score Ratings</t>
  </si>
  <si>
    <t>Score Description</t>
  </si>
  <si>
    <t>25% Compliance</t>
  </si>
  <si>
    <t>50% Compliance</t>
  </si>
  <si>
    <t>75% Compliance</t>
  </si>
  <si>
    <t>100% Compliance</t>
  </si>
  <si>
    <t>0% Compliance</t>
  </si>
  <si>
    <t>Sum of Weighted Question</t>
  </si>
  <si>
    <t>Sum of Weighted Answer</t>
  </si>
  <si>
    <t>Has the vendor provided evidence on Mobile unit application development/ and experience. Both Android and Windows mobile device experience is required.</t>
  </si>
  <si>
    <t>Criteria</t>
  </si>
  <si>
    <t>100%: Experience in both OS APP development
50%:   Partial experience on only one of the OS
0%:     No experience</t>
  </si>
  <si>
    <t>How well has the Tenderer  described deployment to cause minimum disruption to the current environments and management of transition from As Is to future state? List concerns in Comments.</t>
  </si>
  <si>
    <t>How well has the Tenderer described how Change Management services (IT and Business change) will be provided?</t>
  </si>
  <si>
    <t>Has the required cutover date milestone of 15 months from contract issue (including testing and 3 months stabilisation) being met? Provide any comments to support your response if required.</t>
  </si>
  <si>
    <t>How well has work been structured in the schedule? 
1.  System Design, Build, Testing, Implementation, Stabilisation stages has been provided.
2. Unit Testing, System Testing, Integrated Testing, Dress Rehearsal Testing, User acceptance Testing provided, Penetration Testing, Performance Testing
Data migration: Perform six server to central data migration. Data used for testing and UATs. Delta data migration is required day before cutover and going life?
3. Documents to be delivered has been included.</t>
  </si>
  <si>
    <r>
      <rPr>
        <b/>
        <sz val="10"/>
        <rFont val="Arial"/>
        <family val="2"/>
      </rPr>
      <t>Minimum Roles:</t>
    </r>
    <r>
      <rPr>
        <sz val="10"/>
        <rFont val="Arial"/>
        <family val="2"/>
      </rPr>
      <t xml:space="preserve">
Project Management: Project Manager and Project Admin or Coordinator
Testing: Test Manager, Analyst, Performance Testing, and Testers
Functional: Product Developer, Product / System Analyst, Data Migration Specialist, Product DBA
Integration - Developer, System Analyst, Designer, Message Analyst
Architects: Enterprise and Solution Architect</t>
    </r>
  </si>
  <si>
    <t>Resource model. It is a requirement that vendor have sufficient dedicated testers allocated to the project independent of the development team. Resources to be based on Eskom premises for the testing related activities of project.</t>
  </si>
  <si>
    <t xml:space="preserve">Experienced test team must be provided together with members CV's.
</t>
  </si>
  <si>
    <t>100%: All information provided
50%:  Some information provided
0%:     No information provided</t>
  </si>
  <si>
    <t>What solution data dependencies are required to ensure the application will function as expected. List the data required.</t>
  </si>
  <si>
    <t>Describe the extendibility of the data model for configuration and customisation, and how is this done.</t>
  </si>
  <si>
    <t>Will it be possible to easily migrate all data, in an agreed format, to a new system should  a replacement solution be required in future?</t>
  </si>
  <si>
    <t>100%: Easily and with minimal effort
50%:  Development or significant effort required
0%:  No</t>
  </si>
  <si>
    <t>100%: Fully comply with requirement
50%:   Partially comply will require development/ customisation
0%:     No compliance</t>
  </si>
  <si>
    <t>Are the list of all roles in the project team provided?  Are there perceived missing roles (Provide comments)?  Provided a project resource model.</t>
  </si>
  <si>
    <t>The vendor must provide proof of experience on working on mobile applications for both android and windows. Speciation for devices is provided under the scope of work.</t>
  </si>
  <si>
    <t>Describe the process to be followed to identify data required for migration to the new solution. What migration configuration/conversion principles will be used. State if any assumptions about the data will be made and if any data migration exclusion principles will be used.</t>
  </si>
  <si>
    <t>Previous involvement in the end to end testing of Asset Management System and Comprehensive testing capability (reference projects &amp; sites and methodologies used)</t>
  </si>
  <si>
    <t>100%: Requirement will be fully met
50%:   Requirement will be Partially met
0%:     Can't meet requiremment</t>
  </si>
  <si>
    <t>100%: Complete apprach provided
50%:  Partial apprach provided
0%:  No apprach provided</t>
  </si>
  <si>
    <t>Evaluation Comments</t>
  </si>
  <si>
    <t>Tenderer does have prior or past experience in implementtion of an enterprise asset management solution. (Evidence of previous implemented solutions)</t>
  </si>
  <si>
    <t>Identify meter status and location</t>
  </si>
  <si>
    <t>System users should have authenticated user access
- Valid Eskom employees 
- Authenticate user access with Active Directory
- Access allowed depending on end user physical location
- Different access profiles should exist to differentiate between Store Person, Customers service Agents/ Reps, Contractors, Energy Protection, Technical service units [PTO/ STO/ TO, Crafts], Control plant metering (CPM) Technicians, Data Administrator and System Administrator roles</t>
  </si>
  <si>
    <t xml:space="preserve">MAMS will not prescribe the hardware specifications for the mobile devices used in business, Mobile workforce management project requirements should provide hardware specifications:
- MAMS need to develop the applications for existing (Win mobile OS) and new mobile (Android) devices, firstly for the scanning of meters in and out of different store locations and secondly, the application to capture electronic meter movement forms. The electronic meter movement form will require some intelligence catering for different movement types, data validation on some data fields as well as having mandatory data fields populated before it will successfully save data for uploading.
The above mentioned applications should enable the following capabilities on the mobile device: 
- Capability to read/ scan meters serial bar codes in direct sunlight either by barcode or Radio Frequency Tag (RF) technology.
- Mobile device be able to write to a RF tag
- Mobile device be able to take and store photographs of meter installations (5 to 10 photos)
- Mobile device be able to record a GPS reading in the Eskom acceptable format and accuracy
- The mobile device will need to be able to work on line and off line, depending on the communication network availability. </t>
  </si>
  <si>
    <t>• Report on numbers and status of meters per meter hand over location, location type and name with drill down options to see details of the meters. If meters are issued but not received on handover point it should reflect as floating against the sender location. The report should show numbers of meters per location with drill down options from highest to lowest level. E.g. OU/ Zone/ Sector/ CNC.
• Reports for meters issued from RDC to Contractors for Electrification project as well as Post connections which are not yet connected to the customer. Meters with MMF linked to it is connected to customer but without MMF meter movement form needs to be highlighted. Need payment release control on this point.
• Meter history reports with all transactions linked to the meter.
• Management dashboards per business areas e.g. turnover of meters in a Zone/ Sector/ RDC/ CNC/ RP location/ CPM Location, number of meter movements captured/ uploaded versus the number of movements updated in CC&amp;B.
• Report listing all meters issued to TSU’s with no meter movement forms linked to them.
• Reports reflecting meter failure reasons, number of meters failed during guarantee periods showing manufacturer names and failure reasons.
• System user reports differentiating between user’s access levels and date stamp of last user interphase with system.
• Reports on number of key change tokens issued per TSU/ RPO/ Contractor.
• Reports on number of credit tokens issued by TSU RPO/ Contractor to customers with rand values.
• Stock level audit report of meters at different locations in the asset tracking system live cycle.</t>
  </si>
  <si>
    <t>• The network requirements for this centralised system are that it will be possible to capture, update, and query any meter from any Eskom work station.
• There must be sufficient capacity to store all the meter records and the asset history.  There are currently more than 5.5 million prepaid and billed meters owned by Eskom, and there are at least another 3 million households still not electrified.  (Eskom will not necessarily be the direct supplier to these households, but this size of capacity should be planned for.) The average turn around on number of new meters received into MATS at RDC level during 2013 were 287198.User authentication (Novell will be migrated to Microsoft where the user authentication functionality will be used – all users will have a username and password which will specify their access).  This will include all contractors working on these systems.
o To access the current IDV the e-Directory is used. Going forward the e-Directory will be replaced by the Active Directory when Microsoft has been implemented.
o The handheld device hardware requirements will be described in full in the mobile workforce URS
• The SAP HR system will be used in order to register the User IDs on the Meter Asset Management system.
• When a meter is received from a meter supplier into an Eskom store, there will be an interface between the Meter Asset Management system and the Procurement and material management modules of the SAP system.
• When a meter is moved in and out of any Eskom store, there will be an interface between the Inventory Control system and the Meter Asset Management System.
• When a meter is captured as being connected to a customer, there will be an interface between the Customer Information System or Feeder Balancing Module and Energy Balancing Module, the Meter Asset Management System and the Network systems. When the meter which was removed during a change out have any credits left on it the movement form should kick of a credit token verification and a free issuing process to return the credit balance to the newly installed meter customer impacted by the change out.
• Various options to capture or upload meter movements should be in place for example from the mobile works force devices and movement form could be captured and uploaded into the meter asset management system, when electrification projects is complete the electronic data file could be uploaded in bulk into the system and it should create meter movement forms for each line entry uploaded.
• When a meter needs to be maintained, changed out or a connection terminated, there will be an interface between the Meter Asset Management System and the Work Order system.
• When a meter is initially installed, changed out or a connection terminated, there will be an interface between the Meter Asset Management System and the Meter Data Management system for the start and end meter readings, as well as the Customer Information System or Feeder Balancing Module and Energy Balancing Module.
• If a meter is linked to MV90 or the Multi-Vendor Master Stations (AMI meters), the meter and meter location data need to be received from these systems to populate the Meter Asset Management system.
• Generation meters information needs to be integrated with the EMDAS tool, so that any meter movement can be shared between the 2 systems.</t>
  </si>
  <si>
    <t xml:space="preserve">Be able to identify/ validate a meter number </t>
  </si>
  <si>
    <t>Uniquely Identifying each meter
- Meter Supplier 
- Measurement types
- Electricity meter types (Provide evidence of meter serial number identification as per SANS474/ SANS62055)</t>
  </si>
  <si>
    <t>Ability to record meter seals applied on the meter movement to keep installations secure</t>
  </si>
  <si>
    <t>100%: Fully comply with requirement
0%:   Partially comply will require development/ customisation/ No compliance</t>
  </si>
  <si>
    <t>Meter status versus location information (RDC/CNC/ TSU;Contractor; EPO/ Customer)
- New meters procured and received (Serviceable)
- Repaired meters received back from supplier (Faulty/ Serviceable/ Repairable)
- Scrapping/ Retiring meters (Scrapable/ Retired)</t>
  </si>
  <si>
    <t>Non Functional</t>
  </si>
  <si>
    <t>Previous involvement in the end to end testing of a similar system and methodologies used)</t>
  </si>
  <si>
    <t xml:space="preserve">Testing </t>
  </si>
  <si>
    <t>Provide reference customers and sites</t>
  </si>
  <si>
    <t xml:space="preserve">100%: Fully comply with requirement
50%:   Partially comply(Have experience but not a similar system)
0%:     No experience
</t>
  </si>
  <si>
    <t>Resource model. It is a requirement that sufficient dedicated testers are allocated the project, independent of the development team. Team members have the required ISTQB testing certifications (Provide Certifications of team members)</t>
  </si>
  <si>
    <t>Resource Experience with Eskoms Testing tools</t>
  </si>
  <si>
    <t>Your testing approach specific to the project with refence to a methodology</t>
  </si>
  <si>
    <t xml:space="preserve">Tenderer's proposed testing resources must have the required ISTQB(International Software Testing Qualifications Board) qualifications acrredited by SATQB(Southern African Software Testing Qualifications Board).  </t>
  </si>
  <si>
    <t>Previous experience in implementation of Oracle Fusion integration solutions in an enterprise</t>
  </si>
  <si>
    <t>Previous experience in implementation  of DataPower integration solutions in an enterprise</t>
  </si>
  <si>
    <t xml:space="preserve">Team has the required certifications for Oracle Fusion 12C </t>
  </si>
  <si>
    <t>Team has the required certifications IBM Data Power</t>
  </si>
  <si>
    <t xml:space="preserve">Previous experence in carrying out analysis, design, development, testing and deployment of Oracle Fusion and Datapower integration services
</t>
  </si>
  <si>
    <t>Previous experience in implementation  of Oracle Fusion and DataPower integration solutions at enterprise level is required. Please provide references on experience by  the tenderer for both technologies. Tenderer must provide proof that their product has the ability to expose business services to enable integration capabilities to SAP. Evidence required - Provide name(s) of the companies where the solution was implemented together with contact persons &amp; details.</t>
  </si>
  <si>
    <t>What is the structure of the message? Is it a proprietary file, is it in a Database? If this information is PUSHED by Source, can the Source send to Integration a Common Information Message (CIM) or they can only send a proprietory message structure? (Proprietory – Applications own business service message structure)</t>
  </si>
  <si>
    <t>What type of channel security does Source Application support, i.e. One-Way or Two-Way certificate (SSL/TLS) to secure the channel?</t>
  </si>
  <si>
    <t>What type of authentication security does Source support, i.e. Basic Authentication for Web Services, Database or SFTP?</t>
  </si>
  <si>
    <t>Can Integration reply to the Source Application with a full service response (pre-defined message structure) in case Source Application is invoking an Integration Web Service or the Source can only handle HTTP/SOAP responses?</t>
  </si>
  <si>
    <t>Is the Source Application capable of retrying a message if there are connection errors in Integration or Target and they have received a service response or HTTP response?
Source Application can distinguish between Technical and Business error, and handle each one in a seperate manor
 IF Database, Have a separate column in the table where errors can be written, and column for a flag (Successful, technical error, business error)</t>
  </si>
  <si>
    <t>Integration</t>
  </si>
  <si>
    <t>Experienced Test Manger must be provided</t>
  </si>
  <si>
    <t xml:space="preserve">Must be HP ALM, UFT and Load Runner </t>
  </si>
  <si>
    <t>Provide Certificates of resources. Evidence required: CV's together with respective copies of acquired certificates.</t>
  </si>
  <si>
    <t>Please provide reference projects &amp; sites and pattern your previous experience covers</t>
  </si>
  <si>
    <t>(Provide Certificate) acquired through permanent resources or partnership. Capability of at least 1 senior certified resource must have working experience in the technology?</t>
  </si>
  <si>
    <t>Provide proof that you have implemented a solution where the following items were delivered: analysis, design, develop, test and deploy integration solutions. Provide references</t>
  </si>
  <si>
    <t>Provide the capability of the Application</t>
  </si>
  <si>
    <t>Provide the security capability</t>
  </si>
  <si>
    <t>Provide the Authentication capability</t>
  </si>
  <si>
    <t>Provide the Basic Authentication capability</t>
  </si>
  <si>
    <t>Provide The Retry capability</t>
  </si>
  <si>
    <t xml:space="preserve">100%: &gt; 5 years experienced Testmanager provided
50%: between 2 and 5 years exeperience
0%: &lt; 2 yearsexperience
</t>
  </si>
  <si>
    <t xml:space="preserve">100%: 5 years experience on one of the tools
50%: between 2 and 5 years exeperience 
0%: &lt; 2 yearsexperience
</t>
  </si>
  <si>
    <t xml:space="preserve">100%: Complete approach provided with reference to a methodology
50%:  Approach provided with no reference to a methodology
0%:  No approach provided
</t>
  </si>
  <si>
    <t>100%: Fully comply with requirement- 2 or more certificate
50%:   Partially comply- 1 certificate
0%:     No compliance-No certificate</t>
  </si>
  <si>
    <t>100%: Experience in Oracle Fusion Implementation
0%: No experience in Oracle Fusion</t>
  </si>
  <si>
    <t>100%: Good Experience in Data Power Implementation
0%: No experience in Data Power Implementation</t>
  </si>
  <si>
    <t>100%: Good Experience with certification
50%: Certification without experience
0%: No experience, No certification</t>
  </si>
  <si>
    <t>100%: Experience in  analysis, design, development, testing and deployment of Oracle Fusion and Data Power
50%: Experience in  analysis, design, development, testing and deployment of Oracle Fusion or Data Power
0%: No experience</t>
  </si>
  <si>
    <t>100%:Source can send a Common information message (CIM) structure
50%: The Source can send only a proprietary message structure
0%: Neither</t>
  </si>
  <si>
    <t>100%:Source Supports a secure channel of communication
0%: Source supports no secure channel of communicaiton</t>
  </si>
  <si>
    <t>100%:Source can apply Basic Authentication for Web Services, Database and SFTP
50%: The Source can only apply Basic Suthentication on Database or SFTP
0%: Neither</t>
  </si>
  <si>
    <t>100%:Source can accept full service response
50%: The Source can accept HTTP/SOAP response
0%: Neither</t>
  </si>
  <si>
    <t>100%:Source can handles Technical and Business error seperately and can cater for separate columns in the Database for errors and a flag
50%: The Source handles Technical and Business errors in one manor or can only cater for the Database flag or comments field
0%: The Source cannot cater for any re-tries</t>
  </si>
  <si>
    <t xml:space="preserve">Important Notes: </t>
  </si>
  <si>
    <t>1. Please indicate location of answers to the criteria and where required answer yes or no. To be included in Comments tab per sheet.</t>
  </si>
  <si>
    <t xml:space="preserve">2. The qualified solution service provider shall do a product demo of the proposed product to be presented to Eskom.  This is mandatory. </t>
  </si>
  <si>
    <t>3. "Tenderer(s) to take note of the following key instructions - Please follow the structure of the technical evaluation sheet provided when responding to this enquiry.</t>
  </si>
  <si>
    <t>4.  DO NOT just give YES/NO kind of response to the questions which require more details and information.</t>
  </si>
  <si>
    <t>5. Provide full information to your answer(s) in line with the details of the question(s) in point." </t>
  </si>
  <si>
    <t>6. If any of these criteria in the Gatekeepers are not met, the tenderer will be disqualified.</t>
  </si>
  <si>
    <t>GATEKEEPERS - Evaluation on Elimination Criteria</t>
  </si>
  <si>
    <t>Category</t>
  </si>
  <si>
    <t>Functional</t>
  </si>
  <si>
    <t>Project Management</t>
  </si>
  <si>
    <t xml:space="preserve">Experience of vendor with implementing Enterprice Asset Management Systems </t>
  </si>
  <si>
    <t>Product Related</t>
  </si>
  <si>
    <t>Development</t>
  </si>
  <si>
    <t>Design</t>
  </si>
  <si>
    <t>No</t>
  </si>
  <si>
    <t>Scoring (Sliding scale)</t>
  </si>
  <si>
    <t>100% - Fully compliant</t>
  </si>
  <si>
    <t>50%-Partially compliant</t>
  </si>
  <si>
    <t>0%-Non compliance</t>
  </si>
  <si>
    <t>Priority and Weight</t>
  </si>
  <si>
    <t>Score</t>
  </si>
  <si>
    <t>Solution</t>
  </si>
  <si>
    <t xml:space="preserve"> Answer
(0,50,100%)</t>
  </si>
  <si>
    <t>Comments</t>
  </si>
  <si>
    <t>Grand Total</t>
  </si>
  <si>
    <t>Integration and Testing</t>
  </si>
  <si>
    <t>Technical Evaluation</t>
  </si>
  <si>
    <t>Consolidated Scores</t>
  </si>
  <si>
    <t>Technical Evaluation Scores</t>
  </si>
  <si>
    <t>Integration and Testing Scores</t>
  </si>
  <si>
    <t>Technical Evaluation Criteria</t>
  </si>
  <si>
    <t>Integration and Testing Criteria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</si>
</sst>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 ;[Red]\-0\ "/>
  </numFmts>
  <fonts count="38" x14ac:knownFonts="1">
    <font>
      <sz val="11"/>
      <color indexed="8"/>
      <name val="Calibri"/>
      <family val="2"/>
    </font>
    <font>
      <sz val="10"/>
      <name val="Arial"/>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Arial"/>
      <family val="2"/>
    </font>
    <font>
      <b/>
      <sz val="10"/>
      <color indexed="8"/>
      <name val="Arial"/>
      <family val="2"/>
    </font>
    <font>
      <sz val="10"/>
      <color indexed="62"/>
      <name val="Arial"/>
      <family val="2"/>
    </font>
    <font>
      <b/>
      <sz val="10"/>
      <color indexed="62"/>
      <name val="Arial"/>
      <family val="2"/>
    </font>
    <font>
      <sz val="11"/>
      <color indexed="8"/>
      <name val="Calibri"/>
      <family val="2"/>
    </font>
    <font>
      <sz val="10"/>
      <name val="Arial"/>
      <family val="2"/>
    </font>
    <font>
      <b/>
      <sz val="10"/>
      <name val="Arial"/>
      <family val="2"/>
    </font>
    <font>
      <sz val="14"/>
      <color indexed="8"/>
      <name val="Arial"/>
      <family val="2"/>
    </font>
    <font>
      <b/>
      <u/>
      <sz val="12"/>
      <color indexed="8"/>
      <name val="Arial"/>
      <family val="2"/>
    </font>
    <font>
      <sz val="12"/>
      <color indexed="8"/>
      <name val="Calibri"/>
      <family val="2"/>
    </font>
    <font>
      <b/>
      <i/>
      <sz val="10"/>
      <color indexed="8"/>
      <name val="Arial"/>
      <family val="2"/>
    </font>
    <font>
      <b/>
      <sz val="8"/>
      <color indexed="8"/>
      <name val="Arial"/>
      <family val="2"/>
    </font>
    <font>
      <sz val="8"/>
      <color indexed="8"/>
      <name val="Arial"/>
      <family val="2"/>
    </font>
    <font>
      <sz val="14"/>
      <color rgb="FFFF0000"/>
      <name val="Arial"/>
      <family val="2"/>
    </font>
    <font>
      <sz val="10"/>
      <name val="Calibri"/>
      <family val="2"/>
      <scheme val="minor"/>
    </font>
    <font>
      <sz val="10"/>
      <color rgb="FF000000"/>
      <name val="Arial"/>
      <family val="2"/>
    </font>
    <font>
      <b/>
      <sz val="10"/>
      <color rgb="FF002060"/>
      <name val="Arial"/>
      <family val="2"/>
    </font>
    <font>
      <sz val="11"/>
      <color rgb="FF000000"/>
      <name val="Calibri"/>
      <family val="2"/>
    </font>
    <font>
      <b/>
      <sz val="9"/>
      <color indexed="81"/>
      <name val="Tahoma"/>
      <family val="2"/>
    </font>
    <font>
      <sz val="9"/>
      <color indexed="81"/>
      <name val="Tahoma"/>
      <family val="2"/>
    </font>
  </fonts>
  <fills count="34">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theme="0" tint="-4.9989318521683403E-2"/>
        <bgColor indexed="64"/>
      </patternFill>
    </fill>
    <fill>
      <patternFill patternType="solid">
        <fgColor theme="0"/>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tint="-0.14999847407452621"/>
        <bgColor indexed="23"/>
      </patternFill>
    </fill>
    <fill>
      <patternFill patternType="solid">
        <fgColor theme="9" tint="0.59999389629810485"/>
        <bgColor indexed="51"/>
      </patternFill>
    </fill>
    <fill>
      <patternFill patternType="solid">
        <fgColor theme="8" tint="0.59999389629810485"/>
        <bgColor indexed="40"/>
      </patternFill>
    </fill>
    <fill>
      <patternFill patternType="solid">
        <fgColor theme="9" tint="0.79998168889431442"/>
        <bgColor indexed="22"/>
      </patternFill>
    </fill>
    <fill>
      <patternFill patternType="solid">
        <fgColor theme="9" tint="0.79998168889431442"/>
        <bgColor indexed="64"/>
      </patternFill>
    </fill>
    <fill>
      <patternFill patternType="solid">
        <fgColor theme="9" tint="0.59999389629810485"/>
        <bgColor indexed="23"/>
      </patternFill>
    </fill>
  </fills>
  <borders count="4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right/>
      <top/>
      <bottom style="thin">
        <color indexed="8"/>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top style="medium">
        <color indexed="64"/>
      </top>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rgb="FF999999"/>
      </left>
      <right style="thin">
        <color indexed="64"/>
      </right>
      <top style="thin">
        <color rgb="FF999999"/>
      </top>
      <bottom/>
      <diagonal/>
    </border>
    <border>
      <left style="thin">
        <color indexed="64"/>
      </left>
      <right style="thin">
        <color indexed="64"/>
      </right>
      <top/>
      <bottom/>
      <diagonal/>
    </border>
    <border>
      <left style="thin">
        <color indexed="64"/>
      </left>
      <right style="thin">
        <color indexed="64"/>
      </right>
      <top style="thin">
        <color rgb="FF999999"/>
      </top>
      <bottom style="thin">
        <color indexed="64"/>
      </bottom>
      <diagonal/>
    </border>
    <border>
      <left style="thin">
        <color indexed="64"/>
      </left>
      <right style="thin">
        <color indexed="64"/>
      </right>
      <top/>
      <bottom style="thin">
        <color indexed="64"/>
      </bottom>
      <diagonal/>
    </border>
  </borders>
  <cellStyleXfs count="44">
    <xf numFmtId="0" fontId="0" fillId="0" borderId="0"/>
    <xf numFmtId="0" fontId="22" fillId="2" borderId="0" applyNumberFormat="0" applyBorder="0" applyAlignment="0" applyProtection="0"/>
    <xf numFmtId="0" fontId="22" fillId="3" borderId="0" applyNumberFormat="0" applyBorder="0" applyAlignment="0" applyProtection="0"/>
    <xf numFmtId="0" fontId="22" fillId="4" borderId="0" applyNumberFormat="0" applyBorder="0" applyAlignment="0" applyProtection="0"/>
    <xf numFmtId="0" fontId="22" fillId="5" borderId="0" applyNumberFormat="0" applyBorder="0" applyAlignment="0" applyProtection="0"/>
    <xf numFmtId="0" fontId="22" fillId="6" borderId="0" applyNumberFormat="0" applyBorder="0" applyAlignment="0" applyProtection="0"/>
    <xf numFmtId="0" fontId="22" fillId="7" borderId="0" applyNumberFormat="0" applyBorder="0" applyAlignment="0" applyProtection="0"/>
    <xf numFmtId="0" fontId="22" fillId="8"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8" borderId="0" applyNumberFormat="0" applyBorder="0" applyAlignment="0" applyProtection="0"/>
    <xf numFmtId="0" fontId="22"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0" fontId="6" fillId="0" borderId="0" applyNumberFormat="0" applyFill="0" applyBorder="0" applyAlignment="0" applyProtection="0"/>
    <xf numFmtId="0" fontId="7" fillId="4" borderId="0" applyNumberFormat="0" applyBorder="0" applyAlignment="0" applyProtection="0"/>
    <xf numFmtId="0" fontId="8" fillId="0" borderId="3" applyNumberFormat="0" applyFill="0" applyAlignment="0" applyProtection="0"/>
    <xf numFmtId="0" fontId="9" fillId="0" borderId="4" applyNumberFormat="0" applyFill="0" applyAlignment="0" applyProtection="0"/>
    <xf numFmtId="0" fontId="10" fillId="0" borderId="5"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6" applyNumberFormat="0" applyFill="0" applyAlignment="0" applyProtection="0"/>
    <xf numFmtId="0" fontId="13" fillId="22" borderId="0" applyNumberFormat="0" applyBorder="0" applyAlignment="0" applyProtection="0"/>
    <xf numFmtId="0" fontId="22" fillId="23" borderId="7" applyNumberFormat="0" applyAlignment="0" applyProtection="0"/>
    <xf numFmtId="0" fontId="14" fillId="20" borderId="8" applyNumberFormat="0" applyAlignment="0" applyProtection="0"/>
    <xf numFmtId="9" fontId="1" fillId="0" borderId="0" applyFill="0" applyBorder="0" applyAlignment="0" applyProtection="0"/>
    <xf numFmtId="9" fontId="23" fillId="0" borderId="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0" borderId="0" applyNumberFormat="0" applyFill="0" applyBorder="0" applyAlignment="0" applyProtection="0"/>
  </cellStyleXfs>
  <cellXfs count="184">
    <xf numFmtId="0" fontId="0" fillId="0" borderId="0" xfId="0"/>
    <xf numFmtId="0" fontId="18" fillId="0" borderId="0" xfId="0" applyFont="1" applyProtection="1"/>
    <xf numFmtId="0" fontId="18" fillId="0" borderId="0" xfId="0" applyFont="1" applyAlignment="1" applyProtection="1">
      <alignment horizontal="center"/>
    </xf>
    <xf numFmtId="0" fontId="18" fillId="0" borderId="0" xfId="0" applyFont="1"/>
    <xf numFmtId="0" fontId="19" fillId="0" borderId="0" xfId="0" applyFont="1"/>
    <xf numFmtId="0" fontId="18" fillId="0" borderId="0" xfId="0" applyFont="1" applyAlignment="1">
      <alignment horizontal="center" vertical="center"/>
    </xf>
    <xf numFmtId="0" fontId="24" fillId="24" borderId="10" xfId="0" applyFont="1" applyFill="1" applyBorder="1" applyAlignment="1" applyProtection="1"/>
    <xf numFmtId="0" fontId="18" fillId="0" borderId="0" xfId="0" applyFont="1" applyAlignment="1" applyProtection="1">
      <alignment horizontal="center" vertical="center"/>
    </xf>
    <xf numFmtId="0" fontId="18" fillId="0" borderId="0" xfId="0" applyFont="1" applyAlignment="1" applyProtection="1">
      <alignment horizontal="center" vertical="center" wrapText="1"/>
    </xf>
    <xf numFmtId="0" fontId="18" fillId="0" borderId="11" xfId="0" applyFont="1" applyBorder="1" applyAlignment="1" applyProtection="1">
      <alignment horizontal="center" vertical="center"/>
    </xf>
    <xf numFmtId="0" fontId="19" fillId="0" borderId="0" xfId="0" applyFont="1" applyAlignment="1" applyProtection="1">
      <alignment horizontal="left" vertical="center"/>
    </xf>
    <xf numFmtId="0" fontId="18" fillId="0" borderId="12" xfId="0" applyFont="1" applyBorder="1" applyAlignment="1" applyProtection="1">
      <alignment horizontal="left" vertical="center" wrapText="1"/>
    </xf>
    <xf numFmtId="0" fontId="18" fillId="0" borderId="0" xfId="0" applyFont="1" applyAlignment="1" applyProtection="1">
      <alignment horizontal="left" vertical="center"/>
    </xf>
    <xf numFmtId="0" fontId="19" fillId="0" borderId="0" xfId="0" applyFont="1" applyAlignment="1" applyProtection="1">
      <alignment horizontal="center" vertical="center"/>
    </xf>
    <xf numFmtId="49" fontId="23" fillId="0" borderId="10" xfId="0" applyNumberFormat="1" applyFont="1" applyBorder="1" applyAlignment="1">
      <alignment horizontal="left" vertical="top" wrapText="1"/>
    </xf>
    <xf numFmtId="0" fontId="23" fillId="0" borderId="10" xfId="0" applyFont="1" applyBorder="1" applyAlignment="1">
      <alignment horizontal="left" vertical="top" wrapText="1"/>
    </xf>
    <xf numFmtId="0" fontId="0" fillId="0" borderId="10" xfId="0" applyBorder="1"/>
    <xf numFmtId="0" fontId="18" fillId="0" borderId="0" xfId="0" applyFont="1" applyBorder="1" applyAlignment="1" applyProtection="1">
      <alignment horizontal="center" vertical="center"/>
    </xf>
    <xf numFmtId="0" fontId="24" fillId="0" borderId="0" xfId="0" applyFont="1" applyFill="1" applyBorder="1" applyAlignment="1" applyProtection="1">
      <alignment horizontal="left" vertical="center"/>
    </xf>
    <xf numFmtId="0" fontId="23" fillId="0" borderId="0" xfId="0" applyFont="1" applyFill="1" applyBorder="1" applyAlignment="1" applyProtection="1">
      <alignment horizontal="left" vertical="center"/>
    </xf>
    <xf numFmtId="0" fontId="24" fillId="0" borderId="0" xfId="0" applyFont="1" applyFill="1" applyBorder="1" applyAlignment="1" applyProtection="1">
      <alignment horizontal="left" vertical="center"/>
      <protection locked="0"/>
    </xf>
    <xf numFmtId="0" fontId="19" fillId="0" borderId="0" xfId="0" applyFont="1" applyFill="1" applyBorder="1" applyAlignment="1" applyProtection="1">
      <alignment horizontal="left" vertical="center"/>
    </xf>
    <xf numFmtId="0" fontId="18" fillId="0" borderId="12" xfId="0" applyFont="1" applyFill="1" applyBorder="1" applyAlignment="1" applyProtection="1">
      <alignment horizontal="left" vertical="center" wrapText="1"/>
    </xf>
    <xf numFmtId="49" fontId="23" fillId="0" borderId="10" xfId="0" applyNumberFormat="1" applyFont="1" applyFill="1" applyBorder="1" applyAlignment="1">
      <alignment horizontal="left" vertical="top" wrapText="1"/>
    </xf>
    <xf numFmtId="0" fontId="18" fillId="0" borderId="0" xfId="0" applyFont="1" applyFill="1" applyAlignment="1" applyProtection="1">
      <alignment horizontal="left" vertical="center"/>
    </xf>
    <xf numFmtId="9" fontId="0" fillId="0" borderId="0" xfId="0" applyNumberFormat="1"/>
    <xf numFmtId="9" fontId="0" fillId="0" borderId="10" xfId="0" applyNumberFormat="1" applyBorder="1"/>
    <xf numFmtId="0" fontId="18" fillId="25" borderId="0" xfId="0" applyFont="1" applyFill="1" applyProtection="1"/>
    <xf numFmtId="0" fontId="18" fillId="0" borderId="0" xfId="0" applyFont="1" applyFill="1" applyAlignment="1">
      <alignment horizontal="left"/>
    </xf>
    <xf numFmtId="0" fontId="18" fillId="0" borderId="0" xfId="0" applyFont="1" applyFill="1"/>
    <xf numFmtId="0" fontId="25" fillId="26" borderId="13" xfId="0" applyFont="1" applyFill="1" applyBorder="1"/>
    <xf numFmtId="0" fontId="25" fillId="26" borderId="14" xfId="0" applyFont="1" applyFill="1" applyBorder="1"/>
    <xf numFmtId="0" fontId="27" fillId="26" borderId="15" xfId="0" applyFont="1" applyFill="1" applyBorder="1"/>
    <xf numFmtId="0" fontId="27" fillId="26" borderId="16" xfId="0" applyFont="1" applyFill="1" applyBorder="1"/>
    <xf numFmtId="0" fontId="27" fillId="26" borderId="13" xfId="0" applyFont="1" applyFill="1" applyBorder="1"/>
    <xf numFmtId="0" fontId="18" fillId="0" borderId="0" xfId="0" applyFont="1" applyBorder="1"/>
    <xf numFmtId="0" fontId="25" fillId="0" borderId="0" xfId="0" applyFont="1" applyFill="1" applyBorder="1"/>
    <xf numFmtId="0" fontId="25" fillId="26" borderId="17" xfId="0" applyFont="1" applyFill="1" applyBorder="1"/>
    <xf numFmtId="0" fontId="23" fillId="0" borderId="0" xfId="0" applyFont="1" applyBorder="1" applyAlignment="1">
      <alignment horizontal="center"/>
    </xf>
    <xf numFmtId="0" fontId="24" fillId="24" borderId="0" xfId="0" applyFont="1" applyFill="1" applyBorder="1" applyAlignment="1" applyProtection="1"/>
    <xf numFmtId="0" fontId="31" fillId="26" borderId="13" xfId="0" applyFont="1" applyFill="1" applyBorder="1"/>
    <xf numFmtId="0" fontId="25" fillId="26" borderId="18" xfId="0" applyFont="1" applyFill="1" applyBorder="1"/>
    <xf numFmtId="0" fontId="25" fillId="26" borderId="19" xfId="0" applyFont="1" applyFill="1" applyBorder="1"/>
    <xf numFmtId="0" fontId="31" fillId="26" borderId="19" xfId="0" applyFont="1" applyFill="1" applyBorder="1"/>
    <xf numFmtId="0" fontId="31" fillId="26" borderId="0" xfId="0" applyFont="1" applyFill="1" applyBorder="1"/>
    <xf numFmtId="0" fontId="25" fillId="26" borderId="0" xfId="0" applyFont="1" applyFill="1" applyBorder="1"/>
    <xf numFmtId="0" fontId="27" fillId="26" borderId="0" xfId="0" applyFont="1" applyFill="1" applyBorder="1"/>
    <xf numFmtId="0" fontId="19" fillId="27" borderId="20" xfId="0" applyFont="1" applyFill="1" applyBorder="1" applyAlignment="1">
      <alignment horizontal="left" vertical="top"/>
    </xf>
    <xf numFmtId="49" fontId="23" fillId="25" borderId="10" xfId="0" applyNumberFormat="1" applyFont="1" applyFill="1" applyBorder="1" applyAlignment="1">
      <alignment horizontal="left" vertical="top" wrapText="1"/>
    </xf>
    <xf numFmtId="0" fontId="19" fillId="28" borderId="21" xfId="0" applyFont="1" applyFill="1" applyBorder="1" applyAlignment="1" applyProtection="1">
      <alignment horizontal="left" vertical="top" wrapText="1"/>
    </xf>
    <xf numFmtId="0" fontId="19" fillId="28" borderId="21" xfId="0" applyFont="1" applyFill="1" applyBorder="1" applyAlignment="1">
      <alignment horizontal="left" vertical="top" wrapText="1"/>
    </xf>
    <xf numFmtId="0" fontId="19" fillId="28" borderId="10" xfId="0" applyFont="1" applyFill="1" applyBorder="1" applyAlignment="1" applyProtection="1">
      <alignment horizontal="left" vertical="top" wrapText="1"/>
    </xf>
    <xf numFmtId="0" fontId="19" fillId="28" borderId="22" xfId="0" applyFont="1" applyFill="1" applyBorder="1" applyAlignment="1" applyProtection="1">
      <alignment horizontal="left" vertical="top" wrapText="1"/>
    </xf>
    <xf numFmtId="0" fontId="19" fillId="29" borderId="21" xfId="0" applyFont="1" applyFill="1" applyBorder="1" applyAlignment="1" applyProtection="1">
      <alignment horizontal="left" vertical="top" wrapText="1"/>
    </xf>
    <xf numFmtId="0" fontId="19" fillId="30" borderId="21" xfId="0" applyFont="1" applyFill="1" applyBorder="1" applyAlignment="1" applyProtection="1">
      <alignment horizontal="left" vertical="top" wrapText="1"/>
    </xf>
    <xf numFmtId="0" fontId="18" fillId="0" borderId="10" xfId="0" quotePrefix="1" applyFont="1" applyBorder="1" applyAlignment="1" applyProtection="1">
      <alignment horizontal="left" vertical="top" wrapText="1"/>
    </xf>
    <xf numFmtId="0" fontId="18" fillId="0" borderId="10" xfId="0" applyFont="1" applyBorder="1" applyAlignment="1" applyProtection="1">
      <alignment horizontal="left" vertical="top" wrapText="1"/>
    </xf>
    <xf numFmtId="0" fontId="18" fillId="31" borderId="10" xfId="0" applyFont="1" applyFill="1" applyBorder="1" applyAlignment="1" applyProtection="1">
      <alignment horizontal="left" vertical="top" wrapText="1"/>
      <protection locked="0"/>
    </xf>
    <xf numFmtId="0" fontId="18" fillId="0" borderId="10" xfId="0" applyFont="1" applyFill="1" applyBorder="1" applyAlignment="1" applyProtection="1">
      <alignment horizontal="left" vertical="top" wrapText="1"/>
      <protection locked="0"/>
    </xf>
    <xf numFmtId="165" fontId="18" fillId="32" borderId="10" xfId="0" applyNumberFormat="1" applyFont="1" applyFill="1" applyBorder="1" applyAlignment="1" applyProtection="1">
      <alignment horizontal="left" vertical="top" wrapText="1"/>
    </xf>
    <xf numFmtId="10" fontId="20" fillId="0" borderId="10" xfId="0" applyNumberFormat="1" applyFont="1" applyBorder="1" applyAlignment="1" applyProtection="1">
      <alignment horizontal="left" vertical="top" wrapText="1"/>
    </xf>
    <xf numFmtId="10" fontId="23" fillId="0" borderId="10" xfId="0" applyNumberFormat="1" applyFont="1" applyBorder="1" applyAlignment="1" applyProtection="1">
      <alignment horizontal="left" vertical="top" wrapText="1"/>
    </xf>
    <xf numFmtId="9" fontId="18" fillId="31" borderId="10" xfId="0" applyNumberFormat="1" applyFont="1" applyFill="1" applyBorder="1" applyAlignment="1" applyProtection="1">
      <alignment horizontal="left" vertical="top" wrapText="1"/>
      <protection locked="0"/>
    </xf>
    <xf numFmtId="0" fontId="23" fillId="31" borderId="10" xfId="0" applyFont="1" applyFill="1" applyBorder="1" applyAlignment="1" applyProtection="1">
      <alignment horizontal="left" vertical="top" wrapText="1"/>
      <protection locked="0"/>
    </xf>
    <xf numFmtId="0" fontId="23" fillId="0" borderId="10" xfId="0" applyFont="1" applyFill="1" applyBorder="1" applyAlignment="1" applyProtection="1">
      <alignment horizontal="left" vertical="top" wrapText="1"/>
      <protection locked="0"/>
    </xf>
    <xf numFmtId="0" fontId="18" fillId="0" borderId="23" xfId="0" applyFont="1" applyBorder="1" applyAlignment="1" applyProtection="1">
      <alignment horizontal="left" vertical="top" wrapText="1"/>
    </xf>
    <xf numFmtId="0" fontId="18" fillId="0" borderId="23" xfId="0" applyFont="1" applyFill="1" applyBorder="1" applyAlignment="1" applyProtection="1">
      <alignment horizontal="left" vertical="top" wrapText="1"/>
      <protection locked="0"/>
    </xf>
    <xf numFmtId="10" fontId="23" fillId="0" borderId="23" xfId="0" applyNumberFormat="1" applyFont="1" applyBorder="1" applyAlignment="1" applyProtection="1">
      <alignment horizontal="left" vertical="top" wrapText="1"/>
    </xf>
    <xf numFmtId="10" fontId="20" fillId="0" borderId="23" xfId="0" applyNumberFormat="1" applyFont="1" applyBorder="1" applyAlignment="1" applyProtection="1">
      <alignment horizontal="left" vertical="top"/>
    </xf>
    <xf numFmtId="0" fontId="23" fillId="0" borderId="23" xfId="0" applyFont="1" applyBorder="1" applyAlignment="1" applyProtection="1">
      <alignment horizontal="left" vertical="top" wrapText="1"/>
    </xf>
    <xf numFmtId="0" fontId="18" fillId="31" borderId="23" xfId="0" applyFont="1" applyFill="1" applyBorder="1" applyAlignment="1" applyProtection="1">
      <alignment horizontal="left" vertical="top" wrapText="1"/>
      <protection locked="0"/>
    </xf>
    <xf numFmtId="10" fontId="23" fillId="0" borderId="23" xfId="0" applyNumberFormat="1" applyFont="1" applyFill="1" applyBorder="1" applyAlignment="1" applyProtection="1">
      <alignment horizontal="left" vertical="top" wrapText="1"/>
    </xf>
    <xf numFmtId="0" fontId="18" fillId="0" borderId="21" xfId="0" applyFont="1" applyBorder="1" applyAlignment="1" applyProtection="1">
      <alignment horizontal="left" vertical="top" wrapText="1"/>
    </xf>
    <xf numFmtId="0" fontId="18" fillId="0" borderId="21" xfId="0" applyFont="1" applyFill="1" applyBorder="1" applyAlignment="1" applyProtection="1">
      <alignment horizontal="left" vertical="top" wrapText="1"/>
      <protection locked="0"/>
    </xf>
    <xf numFmtId="0" fontId="18" fillId="31" borderId="21" xfId="0" applyFont="1" applyFill="1" applyBorder="1" applyAlignment="1" applyProtection="1">
      <alignment horizontal="left" vertical="top" wrapText="1"/>
      <protection locked="0"/>
    </xf>
    <xf numFmtId="10" fontId="23" fillId="0" borderId="21" xfId="0" applyNumberFormat="1" applyFont="1" applyFill="1" applyBorder="1" applyAlignment="1" applyProtection="1">
      <alignment horizontal="left" vertical="top" wrapText="1"/>
    </xf>
    <xf numFmtId="10" fontId="20" fillId="0" borderId="21" xfId="0" applyNumberFormat="1" applyFont="1" applyBorder="1" applyAlignment="1" applyProtection="1">
      <alignment horizontal="left" vertical="top"/>
    </xf>
    <xf numFmtId="0" fontId="18" fillId="25" borderId="21" xfId="0" applyFont="1" applyFill="1" applyBorder="1" applyAlignment="1" applyProtection="1">
      <alignment horizontal="left" vertical="top" wrapText="1"/>
    </xf>
    <xf numFmtId="0" fontId="18" fillId="25" borderId="21" xfId="0" applyFont="1" applyFill="1" applyBorder="1" applyAlignment="1" applyProtection="1">
      <alignment horizontal="left" vertical="top" wrapText="1"/>
      <protection locked="0"/>
    </xf>
    <xf numFmtId="0" fontId="18" fillId="25" borderId="10" xfId="0" applyFont="1" applyFill="1" applyBorder="1" applyAlignment="1" applyProtection="1">
      <alignment horizontal="left" vertical="top" wrapText="1"/>
      <protection locked="0"/>
    </xf>
    <xf numFmtId="10" fontId="20" fillId="25" borderId="10" xfId="0" applyNumberFormat="1" applyFont="1" applyFill="1" applyBorder="1" applyAlignment="1" applyProtection="1">
      <alignment horizontal="left" vertical="top" wrapText="1"/>
    </xf>
    <xf numFmtId="10" fontId="23" fillId="25" borderId="21" xfId="0" applyNumberFormat="1" applyFont="1" applyFill="1" applyBorder="1" applyAlignment="1" applyProtection="1">
      <alignment horizontal="left" vertical="top" wrapText="1"/>
    </xf>
    <xf numFmtId="10" fontId="20" fillId="25" borderId="21" xfId="0" applyNumberFormat="1" applyFont="1" applyFill="1" applyBorder="1" applyAlignment="1" applyProtection="1">
      <alignment horizontal="left" vertical="top"/>
    </xf>
    <xf numFmtId="0" fontId="18" fillId="0" borderId="21" xfId="0" applyFont="1" applyFill="1" applyBorder="1" applyAlignment="1" applyProtection="1">
      <alignment horizontal="left" vertical="top" wrapText="1"/>
    </xf>
    <xf numFmtId="10" fontId="23" fillId="0" borderId="21" xfId="0" applyNumberFormat="1" applyFont="1" applyBorder="1" applyAlignment="1" applyProtection="1">
      <alignment horizontal="left" vertical="top" wrapText="1"/>
    </xf>
    <xf numFmtId="0" fontId="18" fillId="0" borderId="0" xfId="0" applyFont="1" applyAlignment="1" applyProtection="1">
      <alignment horizontal="left" vertical="top" wrapText="1"/>
    </xf>
    <xf numFmtId="0" fontId="18" fillId="0" borderId="0" xfId="0" applyFont="1" applyFill="1" applyAlignment="1" applyProtection="1">
      <alignment horizontal="left" vertical="top" wrapText="1"/>
    </xf>
    <xf numFmtId="0" fontId="19" fillId="0" borderId="0" xfId="0" applyFont="1" applyAlignment="1" applyProtection="1">
      <alignment horizontal="left" vertical="top" wrapText="1"/>
    </xf>
    <xf numFmtId="165" fontId="21" fillId="0" borderId="24" xfId="0" applyNumberFormat="1" applyFont="1" applyBorder="1" applyAlignment="1" applyProtection="1">
      <alignment horizontal="left" vertical="top"/>
    </xf>
    <xf numFmtId="9" fontId="1" fillId="0" borderId="24" xfId="39" applyNumberFormat="1" applyBorder="1" applyAlignment="1" applyProtection="1">
      <alignment horizontal="left" vertical="top"/>
    </xf>
    <xf numFmtId="10" fontId="21" fillId="0" borderId="0" xfId="0" applyNumberFormat="1" applyFont="1" applyBorder="1" applyAlignment="1" applyProtection="1">
      <alignment horizontal="left" vertical="top" wrapText="1"/>
    </xf>
    <xf numFmtId="9" fontId="19" fillId="0" borderId="0" xfId="0" applyNumberFormat="1" applyFont="1" applyAlignment="1" applyProtection="1">
      <alignment horizontal="left" vertical="top"/>
    </xf>
    <xf numFmtId="10" fontId="21" fillId="0" borderId="24" xfId="0" applyNumberFormat="1" applyFont="1" applyBorder="1" applyAlignment="1" applyProtection="1">
      <alignment horizontal="left" vertical="top"/>
    </xf>
    <xf numFmtId="0" fontId="19" fillId="0" borderId="0" xfId="0" applyFont="1" applyFill="1" applyBorder="1" applyAlignment="1" applyProtection="1">
      <alignment vertical="center"/>
    </xf>
    <xf numFmtId="0" fontId="0" fillId="0" borderId="10" xfId="0" pivotButton="1" applyBorder="1"/>
    <xf numFmtId="0" fontId="19" fillId="30" borderId="20" xfId="0" applyFont="1" applyFill="1" applyBorder="1" applyAlignment="1" applyProtection="1">
      <alignment vertical="center" wrapText="1"/>
      <protection hidden="1"/>
    </xf>
    <xf numFmtId="0" fontId="0" fillId="0" borderId="39" xfId="0" applyBorder="1"/>
    <xf numFmtId="0" fontId="19" fillId="30" borderId="10" xfId="0" applyFont="1" applyFill="1" applyBorder="1" applyAlignment="1">
      <alignment horizontal="center" vertical="center" wrapText="1"/>
    </xf>
    <xf numFmtId="0" fontId="19" fillId="30" borderId="10" xfId="0" applyFont="1" applyFill="1" applyBorder="1" applyAlignment="1" applyProtection="1">
      <alignment horizontal="center" vertical="center" wrapText="1"/>
      <protection hidden="1"/>
    </xf>
    <xf numFmtId="0" fontId="19" fillId="28" borderId="10" xfId="0" applyFont="1" applyFill="1" applyBorder="1" applyAlignment="1">
      <alignment horizontal="left" vertical="center" wrapText="1"/>
    </xf>
    <xf numFmtId="0" fontId="19" fillId="30" borderId="20" xfId="0" applyFont="1" applyFill="1" applyBorder="1" applyAlignment="1" applyProtection="1">
      <alignment vertical="center"/>
      <protection hidden="1"/>
    </xf>
    <xf numFmtId="0" fontId="19" fillId="30" borderId="20" xfId="0" applyFont="1" applyFill="1" applyBorder="1" applyAlignment="1">
      <alignment vertical="center"/>
    </xf>
    <xf numFmtId="0" fontId="18" fillId="0" borderId="0" xfId="0" applyFont="1" applyBorder="1" applyAlignment="1">
      <alignment horizontal="left" vertical="center" wrapText="1"/>
    </xf>
    <xf numFmtId="0" fontId="18" fillId="0" borderId="0" xfId="0" applyFont="1" applyAlignment="1" applyProtection="1">
      <alignment horizontal="center" vertical="center"/>
      <protection hidden="1"/>
    </xf>
    <xf numFmtId="0" fontId="29" fillId="0" borderId="0" xfId="0" applyFont="1" applyAlignment="1">
      <alignment horizontal="center" vertical="center"/>
    </xf>
    <xf numFmtId="0" fontId="30" fillId="0" borderId="0" xfId="0" applyFont="1" applyAlignment="1">
      <alignment horizontal="center" vertical="center"/>
    </xf>
    <xf numFmtId="0" fontId="19" fillId="0" borderId="0" xfId="0" applyFont="1" applyAlignment="1">
      <alignment horizontal="center" vertical="center"/>
    </xf>
    <xf numFmtId="0" fontId="19" fillId="0" borderId="0" xfId="0" applyFont="1" applyAlignment="1">
      <alignment horizontal="left" vertical="center"/>
    </xf>
    <xf numFmtId="0" fontId="19" fillId="33" borderId="10" xfId="0" applyFont="1" applyFill="1" applyBorder="1" applyAlignment="1" applyProtection="1">
      <alignment horizontal="center" vertical="center" wrapText="1"/>
      <protection hidden="1"/>
    </xf>
    <xf numFmtId="0" fontId="19" fillId="29" borderId="10" xfId="0" applyFont="1" applyFill="1" applyBorder="1" applyAlignment="1" applyProtection="1">
      <alignment horizontal="center" vertical="center" wrapText="1"/>
      <protection hidden="1"/>
    </xf>
    <xf numFmtId="0" fontId="19" fillId="28" borderId="10" xfId="0" applyFont="1" applyFill="1" applyBorder="1" applyAlignment="1">
      <alignment horizontal="center" vertical="center" wrapText="1"/>
    </xf>
    <xf numFmtId="0" fontId="18" fillId="0" borderId="10" xfId="0" quotePrefix="1" applyFont="1" applyBorder="1" applyAlignment="1">
      <alignment horizontal="center" vertical="top" wrapText="1"/>
    </xf>
    <xf numFmtId="0" fontId="18" fillId="0" borderId="10" xfId="0" applyFont="1" applyBorder="1" applyAlignment="1">
      <alignment horizontal="left" vertical="top" wrapText="1"/>
    </xf>
    <xf numFmtId="0" fontId="18" fillId="0" borderId="10" xfId="0" applyFont="1" applyBorder="1" applyAlignment="1" applyProtection="1">
      <alignment horizontal="center" vertical="top" wrapText="1"/>
      <protection locked="0" hidden="1"/>
    </xf>
    <xf numFmtId="0" fontId="32" fillId="32" borderId="10" xfId="0" applyFont="1" applyFill="1" applyBorder="1" applyAlignment="1">
      <alignment horizontal="center" vertical="center" wrapText="1"/>
    </xf>
    <xf numFmtId="10" fontId="23" fillId="0" borderId="10" xfId="0" applyNumberFormat="1" applyFont="1" applyBorder="1" applyAlignment="1" applyProtection="1">
      <alignment horizontal="center" vertical="top" wrapText="1"/>
      <protection hidden="1"/>
    </xf>
    <xf numFmtId="9" fontId="18" fillId="31" borderId="10" xfId="0" applyNumberFormat="1" applyFont="1" applyFill="1" applyBorder="1" applyAlignment="1" applyProtection="1">
      <alignment horizontal="center" vertical="top" wrapText="1"/>
      <protection locked="0"/>
    </xf>
    <xf numFmtId="0" fontId="18" fillId="31" borderId="10" xfId="0" applyFont="1" applyFill="1" applyBorder="1" applyAlignment="1" applyProtection="1">
      <alignment horizontal="center" vertical="top" wrapText="1"/>
      <protection locked="0"/>
    </xf>
    <xf numFmtId="10" fontId="23" fillId="0" borderId="20" xfId="0" applyNumberFormat="1" applyFont="1" applyBorder="1" applyAlignment="1" applyProtection="1">
      <alignment horizontal="center" vertical="top" wrapText="1"/>
      <protection hidden="1"/>
    </xf>
    <xf numFmtId="0" fontId="18" fillId="31" borderId="20" xfId="0" applyFont="1" applyFill="1" applyBorder="1" applyAlignment="1" applyProtection="1">
      <alignment horizontal="center" vertical="top" wrapText="1"/>
      <protection locked="0"/>
    </xf>
    <xf numFmtId="0" fontId="18" fillId="0" borderId="10" xfId="0" applyFont="1" applyBorder="1" applyAlignment="1">
      <alignment horizontal="center" vertical="top" wrapText="1"/>
    </xf>
    <xf numFmtId="0" fontId="33" fillId="0" borderId="10" xfId="0" applyFont="1" applyBorder="1" applyAlignment="1">
      <alignment horizontal="center" vertical="top" wrapText="1"/>
    </xf>
    <xf numFmtId="0" fontId="33" fillId="0" borderId="20" xfId="0" applyFont="1" applyBorder="1" applyAlignment="1">
      <alignment horizontal="center" vertical="top" wrapText="1"/>
    </xf>
    <xf numFmtId="0" fontId="18" fillId="0" borderId="0" xfId="0" applyFont="1" applyAlignment="1">
      <alignment horizontal="center" vertical="top"/>
    </xf>
    <xf numFmtId="0" fontId="18" fillId="0" borderId="0" xfId="0" applyFont="1" applyAlignment="1">
      <alignment horizontal="left" vertical="top"/>
    </xf>
    <xf numFmtId="0" fontId="18" fillId="0" borderId="0" xfId="0" applyFont="1" applyAlignment="1" applyProtection="1">
      <alignment horizontal="center" vertical="top"/>
      <protection hidden="1"/>
    </xf>
    <xf numFmtId="165" fontId="21" fillId="0" borderId="25" xfId="0" applyNumberFormat="1" applyFont="1" applyBorder="1" applyAlignment="1" applyProtection="1">
      <alignment horizontal="center" vertical="top"/>
      <protection hidden="1"/>
    </xf>
    <xf numFmtId="0" fontId="18" fillId="0" borderId="10" xfId="0" applyFont="1" applyBorder="1" applyAlignment="1" applyProtection="1">
      <alignment horizontal="center" vertical="top" wrapText="1"/>
      <protection hidden="1"/>
    </xf>
    <xf numFmtId="0" fontId="18" fillId="0" borderId="10" xfId="0" applyFont="1" applyBorder="1" applyAlignment="1">
      <alignment horizontal="center" vertical="top"/>
    </xf>
    <xf numFmtId="10" fontId="1" fillId="0" borderId="10" xfId="39" applyNumberFormat="1" applyBorder="1" applyAlignment="1" applyProtection="1">
      <alignment horizontal="center" vertical="top" wrapText="1"/>
      <protection hidden="1"/>
    </xf>
    <xf numFmtId="9" fontId="1" fillId="0" borderId="25" xfId="39" applyBorder="1" applyAlignment="1" applyProtection="1">
      <alignment horizontal="center" vertical="top"/>
      <protection hidden="1"/>
    </xf>
    <xf numFmtId="0" fontId="18" fillId="0" borderId="10" xfId="0" applyFont="1" applyBorder="1"/>
    <xf numFmtId="0" fontId="19" fillId="24" borderId="10" xfId="0" applyFont="1" applyFill="1" applyBorder="1" applyAlignment="1">
      <alignment horizontal="center" vertical="center"/>
    </xf>
    <xf numFmtId="0" fontId="18" fillId="32" borderId="10" xfId="0" applyFont="1" applyFill="1" applyBorder="1" applyAlignment="1" applyProtection="1">
      <alignment horizontal="center" vertical="center"/>
      <protection locked="0"/>
    </xf>
    <xf numFmtId="0" fontId="34" fillId="0" borderId="10" xfId="0" applyFont="1" applyBorder="1" applyAlignment="1">
      <alignment horizontal="center" vertical="center"/>
    </xf>
    <xf numFmtId="10" fontId="20" fillId="0" borderId="10" xfId="0" applyNumberFormat="1" applyFont="1" applyBorder="1" applyAlignment="1" applyProtection="1">
      <alignment horizontal="center" vertical="top" wrapText="1"/>
      <protection hidden="1"/>
    </xf>
    <xf numFmtId="9" fontId="18" fillId="31" borderId="10" xfId="0" applyNumberFormat="1" applyFont="1" applyFill="1" applyBorder="1" applyAlignment="1" applyProtection="1">
      <alignment horizontal="center" vertical="top" wrapText="1"/>
      <protection locked="0"/>
    </xf>
    <xf numFmtId="0" fontId="19" fillId="27" borderId="10" xfId="0" applyFont="1" applyFill="1" applyBorder="1"/>
    <xf numFmtId="0" fontId="18" fillId="0" borderId="0" xfId="0" applyFont="1" applyBorder="1" applyAlignment="1">
      <alignment horizontal="left"/>
    </xf>
    <xf numFmtId="0" fontId="34" fillId="0" borderId="0" xfId="0" applyFont="1" applyBorder="1" applyAlignment="1">
      <alignment horizontal="center" vertical="center"/>
    </xf>
    <xf numFmtId="0" fontId="24" fillId="24" borderId="0" xfId="0" applyFont="1" applyFill="1" applyBorder="1" applyAlignment="1" applyProtection="1">
      <alignment vertical="center"/>
    </xf>
    <xf numFmtId="0" fontId="24" fillId="24" borderId="10" xfId="0" applyFont="1" applyFill="1" applyBorder="1" applyAlignment="1">
      <alignment horizontal="left" vertical="center"/>
    </xf>
    <xf numFmtId="0" fontId="19" fillId="27" borderId="10" xfId="0" applyFont="1" applyFill="1" applyBorder="1" applyAlignment="1">
      <alignment horizontal="left" vertical="top" wrapText="1"/>
    </xf>
    <xf numFmtId="0" fontId="16" fillId="27" borderId="10" xfId="0" applyFont="1" applyFill="1" applyBorder="1"/>
    <xf numFmtId="9" fontId="1" fillId="0" borderId="10" xfId="39" applyBorder="1"/>
    <xf numFmtId="9" fontId="1" fillId="27" borderId="10" xfId="39" applyFill="1" applyBorder="1"/>
    <xf numFmtId="0" fontId="0" fillId="0" borderId="20" xfId="0" applyBorder="1"/>
    <xf numFmtId="0" fontId="0" fillId="0" borderId="42" xfId="0" applyBorder="1"/>
    <xf numFmtId="0" fontId="0" fillId="0" borderId="40" xfId="0" applyBorder="1"/>
    <xf numFmtId="9" fontId="23" fillId="0" borderId="20" xfId="0" applyNumberFormat="1" applyFont="1" applyBorder="1"/>
    <xf numFmtId="9" fontId="23" fillId="0" borderId="40" xfId="0" applyNumberFormat="1" applyFont="1" applyBorder="1"/>
    <xf numFmtId="9" fontId="23" fillId="0" borderId="41" xfId="0" applyNumberFormat="1" applyFont="1" applyBorder="1"/>
    <xf numFmtId="164" fontId="23" fillId="0" borderId="20" xfId="0" applyNumberFormat="1" applyFont="1" applyBorder="1"/>
    <xf numFmtId="164" fontId="23" fillId="0" borderId="40" xfId="0" applyNumberFormat="1" applyFont="1" applyBorder="1"/>
    <xf numFmtId="164" fontId="23" fillId="0" borderId="41" xfId="0" applyNumberFormat="1" applyFont="1" applyBorder="1"/>
    <xf numFmtId="0" fontId="18" fillId="0" borderId="10" xfId="0" applyFont="1" applyBorder="1" applyAlignment="1">
      <alignment horizontal="left"/>
    </xf>
    <xf numFmtId="0" fontId="23" fillId="0" borderId="10" xfId="0" applyFont="1" applyBorder="1" applyAlignment="1">
      <alignment horizontal="center"/>
    </xf>
    <xf numFmtId="0" fontId="26" fillId="26" borderId="32" xfId="0" applyFont="1" applyFill="1" applyBorder="1" applyAlignment="1">
      <alignment vertical="top"/>
    </xf>
    <xf numFmtId="0" fontId="26" fillId="26" borderId="19" xfId="0" applyFont="1" applyFill="1" applyBorder="1" applyAlignment="1">
      <alignment vertical="top"/>
    </xf>
    <xf numFmtId="0" fontId="24" fillId="24" borderId="26" xfId="0" applyFont="1" applyFill="1" applyBorder="1" applyAlignment="1" applyProtection="1">
      <alignment horizontal="left" vertical="center"/>
    </xf>
    <xf numFmtId="0" fontId="24" fillId="24" borderId="27" xfId="0" applyFont="1" applyFill="1" applyBorder="1" applyAlignment="1" applyProtection="1">
      <alignment horizontal="left" vertical="center"/>
    </xf>
    <xf numFmtId="0" fontId="24" fillId="24" borderId="28" xfId="0" applyFont="1" applyFill="1" applyBorder="1" applyAlignment="1" applyProtection="1">
      <alignment horizontal="left" vertical="center"/>
    </xf>
    <xf numFmtId="0" fontId="19" fillId="24" borderId="10" xfId="0" applyFont="1" applyFill="1" applyBorder="1" applyAlignment="1">
      <alignment horizontal="center"/>
    </xf>
    <xf numFmtId="0" fontId="23" fillId="0" borderId="10" xfId="0" applyFont="1" applyBorder="1" applyAlignment="1">
      <alignment horizontal="left"/>
    </xf>
    <xf numFmtId="0" fontId="18" fillId="0" borderId="29" xfId="0" applyFont="1" applyFill="1" applyBorder="1" applyAlignment="1">
      <alignment horizontal="left" wrapText="1"/>
    </xf>
    <xf numFmtId="0" fontId="0" fillId="0" borderId="29" xfId="0" applyFill="1" applyBorder="1" applyAlignment="1">
      <alignment wrapText="1"/>
    </xf>
    <xf numFmtId="0" fontId="19" fillId="0" borderId="29" xfId="0" applyFont="1" applyBorder="1" applyAlignment="1">
      <alignment horizontal="left"/>
    </xf>
    <xf numFmtId="0" fontId="19" fillId="0" borderId="0" xfId="0" applyFont="1" applyBorder="1" applyAlignment="1">
      <alignment horizontal="left"/>
    </xf>
    <xf numFmtId="0" fontId="28" fillId="0" borderId="30" xfId="0" applyFont="1" applyBorder="1" applyAlignment="1">
      <alignment horizontal="left"/>
    </xf>
    <xf numFmtId="0" fontId="28" fillId="0" borderId="31" xfId="0" applyFont="1" applyBorder="1" applyAlignment="1">
      <alignment horizontal="left"/>
    </xf>
    <xf numFmtId="0" fontId="24" fillId="24" borderId="10" xfId="0" applyFont="1" applyFill="1" applyBorder="1" applyAlignment="1" applyProtection="1">
      <alignment horizontal="left" vertical="center"/>
    </xf>
    <xf numFmtId="0" fontId="24" fillId="24" borderId="10" xfId="0" applyFont="1" applyFill="1" applyBorder="1" applyAlignment="1" applyProtection="1">
      <alignment horizontal="center" vertical="center"/>
    </xf>
    <xf numFmtId="0" fontId="19" fillId="24" borderId="10" xfId="0" applyFont="1" applyFill="1" applyBorder="1" applyAlignment="1" applyProtection="1">
      <alignment horizontal="center" vertical="center"/>
    </xf>
    <xf numFmtId="0" fontId="18" fillId="24" borderId="10" xfId="0" applyFont="1" applyFill="1" applyBorder="1" applyAlignment="1" applyProtection="1">
      <alignment horizontal="left" vertical="top"/>
    </xf>
    <xf numFmtId="0" fontId="19" fillId="30" borderId="33" xfId="0" applyFont="1" applyFill="1" applyBorder="1" applyAlignment="1" applyProtection="1">
      <alignment horizontal="center" vertical="center" wrapText="1"/>
    </xf>
    <xf numFmtId="0" fontId="19" fillId="30" borderId="34" xfId="0" applyFont="1" applyFill="1" applyBorder="1" applyAlignment="1" applyProtection="1">
      <alignment horizontal="center" vertical="center"/>
    </xf>
    <xf numFmtId="0" fontId="19" fillId="30" borderId="35" xfId="0" applyFont="1" applyFill="1" applyBorder="1" applyAlignment="1" applyProtection="1">
      <alignment horizontal="center" vertical="center"/>
    </xf>
    <xf numFmtId="0" fontId="19" fillId="29" borderId="23" xfId="0" applyFont="1" applyFill="1" applyBorder="1" applyAlignment="1" applyProtection="1">
      <alignment horizontal="center" vertical="center" wrapText="1"/>
    </xf>
    <xf numFmtId="0" fontId="19" fillId="29" borderId="23" xfId="0" applyFont="1" applyFill="1" applyBorder="1" applyAlignment="1" applyProtection="1">
      <alignment horizontal="center" vertical="center"/>
    </xf>
    <xf numFmtId="0" fontId="24" fillId="24" borderId="36" xfId="0" applyFont="1" applyFill="1" applyBorder="1" applyAlignment="1">
      <alignment horizontal="left" vertical="center"/>
    </xf>
    <xf numFmtId="0" fontId="24" fillId="24" borderId="37" xfId="0" applyFont="1" applyFill="1" applyBorder="1" applyAlignment="1">
      <alignment horizontal="left" vertical="center"/>
    </xf>
    <xf numFmtId="0" fontId="24" fillId="24" borderId="38" xfId="0" applyFont="1" applyFill="1" applyBorder="1" applyAlignment="1">
      <alignment horizontal="left" vertical="center"/>
    </xf>
    <xf numFmtId="0" fontId="19" fillId="29" borderId="10" xfId="0" applyFont="1" applyFill="1" applyBorder="1" applyAlignment="1" applyProtection="1">
      <alignment horizontal="center" vertical="center" wrapText="1"/>
      <protection hidden="1"/>
    </xf>
    <xf numFmtId="0" fontId="24" fillId="24" borderId="10" xfId="0" applyFont="1" applyFill="1" applyBorder="1" applyAlignment="1">
      <alignment horizontal="left" vertical="center"/>
    </xf>
  </cellXfs>
  <cellStyles count="44">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Percent" xfId="39" builtinId="5"/>
    <cellStyle name="Percent 2" xfId="40" xr:uid="{00000000-0005-0000-0000-000028000000}"/>
    <cellStyle name="Title" xfId="41" builtinId="15" customBuiltin="1"/>
    <cellStyle name="Total" xfId="42" builtinId="25" customBuiltin="1"/>
    <cellStyle name="Warning Text" xfId="43" builtinId="11" customBuiltin="1"/>
  </cellStyles>
  <dxfs count="43">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numFmt numFmtId="13" formatCode="0%"/>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numFmt numFmtId="13" formatCode="0%"/>
    </dxf>
    <dxf>
      <border>
        <top style="thin">
          <color indexed="64"/>
        </top>
      </border>
    </dxf>
    <dxf>
      <border>
        <top style="thin">
          <color indexed="64"/>
        </top>
      </border>
    </dxf>
    <dxf>
      <border>
        <top style="thin">
          <color indexed="64"/>
        </top>
      </border>
    </dxf>
    <dxf>
      <border>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numFmt numFmtId="164" formatCode="0.0%"/>
    </dxf>
    <dxf>
      <font>
        <b val="0"/>
        <i val="0"/>
        <strike val="0"/>
        <condense val="0"/>
        <extend val="0"/>
        <outline val="0"/>
        <shadow val="0"/>
        <u val="none"/>
        <vertAlign val="baseline"/>
        <sz val="10"/>
        <color auto="1"/>
        <name val="Arial"/>
        <scheme val="none"/>
      </font>
      <numFmt numFmtId="13" formatCode="0%"/>
    </dxf>
    <dxf>
      <border>
        <top style="thin">
          <color indexed="64"/>
        </top>
      </border>
    </dxf>
    <dxf>
      <border>
        <top style="thin">
          <color indexed="64"/>
        </top>
      </border>
    </dxf>
    <dxf>
      <border>
        <top style="thin">
          <color indexed="64"/>
        </top>
      </border>
    </dxf>
    <dxf>
      <border>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numFmt numFmtId="164" formatCode="0.0%"/>
    </dxf>
    <dxf>
      <numFmt numFmtId="164" formatCode="0.0%"/>
    </dxf>
    <dxf>
      <font>
        <b val="0"/>
        <i val="0"/>
        <strike val="0"/>
        <condense val="0"/>
        <extend val="0"/>
        <outline val="0"/>
        <shadow val="0"/>
        <u val="none"/>
        <vertAlign val="baseline"/>
        <sz val="10"/>
        <color auto="1"/>
        <name val="Arial"/>
        <scheme val="none"/>
      </font>
      <numFmt numFmtId="13" formatCode="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2.xml"/><Relationship Id="rId11" Type="http://schemas.microsoft.com/office/2006/relationships/vbaProject" Target="vbaProject.bin"/><Relationship Id="rId5" Type="http://schemas.openxmlformats.org/officeDocument/2006/relationships/pivotCacheDefinition" Target="pivotCache/pivotCacheDefinition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cid:image001.png@01D5534D.81522850" TargetMode="External"/><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180975</xdr:colOff>
      <xdr:row>34</xdr:row>
      <xdr:rowOff>28575</xdr:rowOff>
    </xdr:from>
    <xdr:to>
      <xdr:col>2</xdr:col>
      <xdr:colOff>2400300</xdr:colOff>
      <xdr:row>43</xdr:row>
      <xdr:rowOff>28575</xdr:rowOff>
    </xdr:to>
    <xdr:pic>
      <xdr:nvPicPr>
        <xdr:cNvPr id="8581" name="Picture 2">
          <a:extLst>
            <a:ext uri="{FF2B5EF4-FFF2-40B4-BE49-F238E27FC236}">
              <a16:creationId xmlns:a16="http://schemas.microsoft.com/office/drawing/2014/main" id="{00000000-0008-0000-0000-00008521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6391275"/>
          <a:ext cx="5343525" cy="1714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641350</xdr:colOff>
          <xdr:row>20</xdr:row>
          <xdr:rowOff>76200</xdr:rowOff>
        </xdr:from>
        <xdr:to>
          <xdr:col>2</xdr:col>
          <xdr:colOff>1854200</xdr:colOff>
          <xdr:row>22</xdr:row>
          <xdr:rowOff>44450</xdr:rowOff>
        </xdr:to>
        <xdr:sp macro="" textlink="">
          <xdr:nvSpPr>
            <xdr:cNvPr id="1026" name="Button 2" descr="Refresh table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ZA" sz="1100" b="0" i="0" u="none" strike="noStrike" baseline="0">
                  <a:solidFill>
                    <a:srgbClr val="000000"/>
                  </a:solidFill>
                  <a:latin typeface="Calibri"/>
                  <a:cs typeface="Calibri"/>
                </a:rPr>
                <a:t>Refresh tables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3</xdr:col>
      <xdr:colOff>1609725</xdr:colOff>
      <xdr:row>42</xdr:row>
      <xdr:rowOff>95250</xdr:rowOff>
    </xdr:from>
    <xdr:to>
      <xdr:col>7</xdr:col>
      <xdr:colOff>409575</xdr:colOff>
      <xdr:row>55</xdr:row>
      <xdr:rowOff>171450</xdr:rowOff>
    </xdr:to>
    <xdr:pic>
      <xdr:nvPicPr>
        <xdr:cNvPr id="5664" name="Picture 2">
          <a:extLst>
            <a:ext uri="{FF2B5EF4-FFF2-40B4-BE49-F238E27FC236}">
              <a16:creationId xmlns:a16="http://schemas.microsoft.com/office/drawing/2014/main" id="{00000000-0008-0000-0100-0000201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24400" y="42491025"/>
          <a:ext cx="9115425" cy="2171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0</xdr:colOff>
      <xdr:row>18</xdr:row>
      <xdr:rowOff>257175</xdr:rowOff>
    </xdr:to>
    <xdr:pic>
      <xdr:nvPicPr>
        <xdr:cNvPr id="11455" name="Picture 1">
          <a:extLst>
            <a:ext uri="{FF2B5EF4-FFF2-40B4-BE49-F238E27FC236}">
              <a16:creationId xmlns:a16="http://schemas.microsoft.com/office/drawing/2014/main" id="{00000000-0008-0000-0300-0000BF2C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0" y="0"/>
          <a:ext cx="7724775" cy="3619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thys Willemse" refreshedDate="44852.586550925924" createdVersion="7" refreshedVersion="7" recordCount="16" xr:uid="{00000000-000A-0000-FFFF-FFFFDB000000}">
  <cacheSource type="worksheet">
    <worksheetSource ref="A7:N23" sheet="Integration and Testing"/>
  </cacheSource>
  <cacheFields count="14">
    <cacheField name="ID" numFmtId="0">
      <sharedItems containsSemiMixedTypes="0" containsString="0" containsNumber="1" containsInteger="1" minValue="1" maxValue="16"/>
    </cacheField>
    <cacheField name="Type" numFmtId="0">
      <sharedItems count="2">
        <s v="Meeting the Scope of Work Required"/>
        <s v="Team Organisation and Member Requirements"/>
      </sharedItems>
    </cacheField>
    <cacheField name="Category" numFmtId="0">
      <sharedItems/>
    </cacheField>
    <cacheField name="Criterion" numFmtId="0">
      <sharedItems longText="1"/>
    </cacheField>
    <cacheField name="Solution" numFmtId="0">
      <sharedItems/>
    </cacheField>
    <cacheField name="Functional Requirement" numFmtId="49">
      <sharedItems/>
    </cacheField>
    <cacheField name="Requirement description" numFmtId="0">
      <sharedItems/>
    </cacheField>
    <cacheField name="Priority Description" numFmtId="0">
      <sharedItems/>
    </cacheField>
    <cacheField name="Priority_x000a_" numFmtId="0">
      <sharedItems containsSemiMixedTypes="0" containsString="0" containsNumber="1" containsInteger="1" minValue="4" maxValue="6"/>
    </cacheField>
    <cacheField name="Weighted Question" numFmtId="10">
      <sharedItems containsSemiMixedTypes="0" containsString="0" containsNumber="1" minValue="5.7142857142857141E-2" maxValue="8.5714285714285715E-2"/>
    </cacheField>
    <cacheField name="Scoring" numFmtId="0">
      <sharedItems longText="1"/>
    </cacheField>
    <cacheField name=" Answer_x000a_(0,50,100%)" numFmtId="9">
      <sharedItems containsNonDate="0" containsString="0" containsBlank="1"/>
    </cacheField>
    <cacheField name="Weighted Answer" numFmtId="10">
      <sharedItems containsSemiMixedTypes="0" containsString="0" containsNumber="1" containsInteger="1" minValue="0" maxValue="0"/>
    </cacheField>
    <cacheField name="Comments"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thys Willemse" refreshedDate="44852.58655104167" createdVersion="7" refreshedVersion="7" recordCount="30" xr:uid="{00000000-000A-0000-FFFF-FFFFDA000000}">
  <cacheSource type="worksheet">
    <worksheetSource ref="A8:M38" sheet="Technical evaluation"/>
  </cacheSource>
  <cacheFields count="13">
    <cacheField name="ID" numFmtId="0">
      <sharedItems containsSemiMixedTypes="0" containsString="0" containsNumber="1" containsInteger="1" minValue="1" maxValue="30"/>
    </cacheField>
    <cacheField name="Type" numFmtId="0">
      <sharedItems count="3">
        <s v="Meeting the Scope of Work Required"/>
        <s v="Project schedule and meeting milestones"/>
        <s v="Team Organisation and Member Requirements"/>
      </sharedItems>
    </cacheField>
    <cacheField name="Category" numFmtId="0">
      <sharedItems/>
    </cacheField>
    <cacheField name="Criterion" numFmtId="0">
      <sharedItems longText="1"/>
    </cacheField>
    <cacheField name="Functional Requirement" numFmtId="0">
      <sharedItems/>
    </cacheField>
    <cacheField name="Requirement description" numFmtId="0">
      <sharedItems containsBlank="1" longText="1"/>
    </cacheField>
    <cacheField name="Evaluation Comments" numFmtId="0">
      <sharedItems containsBlank="1"/>
    </cacheField>
    <cacheField name="Priority Description" numFmtId="0">
      <sharedItems/>
    </cacheField>
    <cacheField name="Priority_x000a_" numFmtId="165">
      <sharedItems containsSemiMixedTypes="0" containsString="0" containsNumber="1" containsInteger="1" minValue="2" maxValue="5"/>
    </cacheField>
    <cacheField name="Weighted Question" numFmtId="10">
      <sharedItems containsSemiMixedTypes="0" containsString="0" containsNumber="1" minValue="0.02" maxValue="0.05"/>
    </cacheField>
    <cacheField name="Scoring" numFmtId="10">
      <sharedItems/>
    </cacheField>
    <cacheField name="Answer_x000a_(0,50,100%)" numFmtId="9">
      <sharedItems containsNonDate="0" containsString="0" containsBlank="1"/>
    </cacheField>
    <cacheField name="Weighted Answer" numFmtId="10">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6">
  <r>
    <n v="1"/>
    <x v="0"/>
    <s v="Non Functional"/>
    <s v="Previous involvement in the end to end testing of a similar system and methodologies used)"/>
    <s v="Meter Asset Management System"/>
    <s v="Testing "/>
    <s v="Provide reference customers and sites"/>
    <s v="Very important"/>
    <n v="4"/>
    <n v="5.7142857142857141E-2"/>
    <s v="100%: Fully comply with requirement_x000a_50%:   Partially comply(Have experience but not a similar system)_x000a_0%:     No experience_x000a_"/>
    <m/>
    <n v="0"/>
    <m/>
  </r>
  <r>
    <n v="2"/>
    <x v="1"/>
    <s v="Non Functional"/>
    <s v="Resource model. It is a requirement that sufficient dedicated testers are allocated the project, independent of the development team. Team members have the required ISTQB testing certifications (Provide Certifications of team members)"/>
    <s v="Meter Asset Management System"/>
    <s v="Testing "/>
    <s v="Experienced Test Manger must be provided"/>
    <s v="Very important"/>
    <n v="4"/>
    <n v="5.7142857142857141E-2"/>
    <s v="100%: &gt; 5 years experienced Testmanager provided_x000a_50%: between 2 and 5 years exeperience_x000a_0%: &lt; 2 yearsexperience_x000a_"/>
    <m/>
    <n v="0"/>
    <m/>
  </r>
  <r>
    <n v="3"/>
    <x v="0"/>
    <s v="Non Functional"/>
    <s v="Resource Experience with Eskoms Testing tools"/>
    <s v="Meter Asset Management System"/>
    <s v="Testing "/>
    <s v="Must be HP ALM, UFT and Load Runner "/>
    <s v="Very important"/>
    <n v="4"/>
    <n v="5.7142857142857141E-2"/>
    <s v="100%: 5 years experience on one of the tools_x000a_50%: between 2 and 5 years exeperience _x000a_0%: &lt; 2 yearsexperience_x000a_"/>
    <m/>
    <n v="0"/>
    <m/>
  </r>
  <r>
    <n v="4"/>
    <x v="0"/>
    <s v="Non Functional"/>
    <s v="Your testing approach specific to the project with refence to a methodology"/>
    <s v="Meter Asset Management System"/>
    <s v="Testing "/>
    <s v="Tenderer must provide approach"/>
    <s v="Very important"/>
    <n v="4"/>
    <n v="5.7142857142857141E-2"/>
    <s v="100%: Complete approach provided with reference to a methodology_x000a_50%:  Approach provided with no reference to a methodology_x000a_0%:  No approach provided_x000a_"/>
    <m/>
    <n v="0"/>
    <m/>
  </r>
  <r>
    <n v="5"/>
    <x v="0"/>
    <s v="Non Functional"/>
    <s v="Tenderer's proposed testing resources must have the required ISTQB(International Software Testing Qualifications Board) qualifications acrredited by SATQB(Southern African Software Testing Qualifications Board).  "/>
    <s v="Meter Asset Management System"/>
    <s v="Testing "/>
    <s v="Provide Certificates of resources. Evidence required: CV's together with respective copies of acquired certificates."/>
    <s v="Very important"/>
    <n v="4"/>
    <n v="5.7142857142857141E-2"/>
    <s v="100%: Fully comply with requirement- 2 or more certificate_x000a_50%:   Partially comply- 1 certificate_x000a_0%:     No compliance-No certificate"/>
    <m/>
    <n v="0"/>
    <m/>
  </r>
  <r>
    <n v="6"/>
    <x v="0"/>
    <s v="Non Functional"/>
    <s v="Previous experience in implementation of Oracle Fusion integration solutions in an enterprise"/>
    <s v="Meter Asset Management System"/>
    <s v="Integration"/>
    <s v="Please provide reference projects &amp; sites and pattern your previous experience covers"/>
    <s v="Show stopper"/>
    <n v="6"/>
    <n v="8.5714285714285715E-2"/>
    <s v="100%: Experience in Oracle Fusion Implementation_x000a_0%: No experience in Oracle Fusion"/>
    <m/>
    <n v="0"/>
    <m/>
  </r>
  <r>
    <n v="7"/>
    <x v="0"/>
    <s v="Non Functional"/>
    <s v="Previous experience in implementation  of DataPower integration solutions in an enterprise"/>
    <s v="Meter Asset Management System"/>
    <s v="Integration"/>
    <s v="Please provide reference projects &amp; sites and pattern your previous experience covers"/>
    <s v="Very important"/>
    <n v="4"/>
    <n v="5.7142857142857141E-2"/>
    <s v="100%: Good Experience in Data Power Implementation_x000a_0%: No experience in Data Power Implementation"/>
    <m/>
    <n v="0"/>
    <m/>
  </r>
  <r>
    <n v="8"/>
    <x v="0"/>
    <s v="Non Functional"/>
    <s v="Team has the required certifications for Oracle Fusion 12C "/>
    <s v="Meter Asset Management System"/>
    <s v="Integration"/>
    <s v="(Provide Certificate) acquired through permanent resources or partnership. Capability of at least 1 senior certified resource must have working experience in the technology?"/>
    <s v="Show stopper"/>
    <n v="6"/>
    <n v="8.5714285714285715E-2"/>
    <s v="100%: Good Experience with certification_x000a_50%: Certification without experience_x000a_0%: No experience, No certification"/>
    <m/>
    <n v="0"/>
    <m/>
  </r>
  <r>
    <n v="9"/>
    <x v="0"/>
    <s v="Non Functional"/>
    <s v="Team has the required certifications IBM Data Power"/>
    <s v="Meter Asset Management System"/>
    <s v="Integration"/>
    <s v="(Provide Certificate) acquired through permanent resources or partnership. Capability of at least 1 senior certified resource must have working experience in the technology?"/>
    <s v="Very important"/>
    <n v="4"/>
    <n v="5.7142857142857141E-2"/>
    <s v="100%: Good Experience with certification_x000a_50%: Certification without experience_x000a_0%: No experience, No certification"/>
    <m/>
    <n v="0"/>
    <m/>
  </r>
  <r>
    <n v="10"/>
    <x v="0"/>
    <s v="Non Functional"/>
    <s v="Previous experence in carrying out analysis, design, development, testing and deployment of Oracle Fusion and Datapower integration services_x000a__x000a__x000a_"/>
    <s v="Meter Asset Management System"/>
    <s v="Integration"/>
    <s v="Provide proof that you have implemented a solution where the following items were delivered: analysis, design, develop, test and deploy integration solutions. Provide references"/>
    <s v="Show stopper"/>
    <n v="6"/>
    <n v="8.5714285714285715E-2"/>
    <s v="100%: Experience in  analysis, design, development, testing and deployment of Oracle Fusion and Data Power_x000a_50%: Experience in  analysis, design, development, testing and deployment of Oracle Fusion or Data Power_x000a_0%: No experience"/>
    <m/>
    <n v="0"/>
    <m/>
  </r>
  <r>
    <n v="11"/>
    <x v="0"/>
    <s v="Non Functional"/>
    <s v="Previous experience in implementation  of Oracle Fusion and DataPower integration solutions at enterprise level is required. Please provide references on experience by  the tenderer for both technologies. Tenderer must provide proof that their product has the ability to expose business services to enable integration capabilities to SAP. Evidence required - Provide name(s) of the companies where the solution was implemented together with contact persons &amp; details."/>
    <s v="Meter Asset Management System"/>
    <s v="Integration"/>
    <s v="Provide proof that you have implemented a solution where the following items were delivered: analysis, design, develop, test and deploy integration solutions. Provide references"/>
    <s v="Very important"/>
    <n v="4"/>
    <n v="5.7142857142857141E-2"/>
    <s v="100%: Experience in  analysis, design, development, testing and deployment of Oracle Fusion and Data Power_x000a_50%: Experience in  analysis, design, development, testing and deployment of Oracle Fusion or Data Power_x000a_0%: No experience"/>
    <m/>
    <n v="0"/>
    <m/>
  </r>
  <r>
    <n v="12"/>
    <x v="0"/>
    <s v="Non Functional"/>
    <s v="What is the structure of the message? Is it a proprietary file, is it in a Database? If this information is PUSHED by Source, can the Source send to Integration a Common Information Message (CIM) or they can only send a proprietory message structure? (Proprietory – Applications own business service message structure)"/>
    <s v="Meter Asset Management System"/>
    <s v="Integration"/>
    <s v="Provide the capability of the Application"/>
    <s v="Very important"/>
    <n v="4"/>
    <n v="5.7142857142857141E-2"/>
    <s v="100%:Source can send a Common information message (CIM) structure_x000a_50%: The Source can send only a proprietary message structure_x000a_0%: Neither"/>
    <m/>
    <n v="0"/>
    <m/>
  </r>
  <r>
    <n v="13"/>
    <x v="0"/>
    <s v="Non Functional"/>
    <s v="What type of channel security does Source Application support, i.e. One-Way or Two-Way certificate (SSL/TLS) to secure the channel?"/>
    <s v="Meter Asset Management System"/>
    <s v="Integration"/>
    <s v="Provide the security capability"/>
    <s v="Very important"/>
    <n v="4"/>
    <n v="5.7142857142857141E-2"/>
    <s v="100%:Source Supports a secure channel of communication_x000a_0%: Source supports no secure channel of communicaiton"/>
    <m/>
    <n v="0"/>
    <m/>
  </r>
  <r>
    <n v="14"/>
    <x v="0"/>
    <s v="Non Functional"/>
    <s v="What type of authentication security does Source support, i.e. Basic Authentication for Web Services, Database or SFTP?"/>
    <s v="Meter Asset Management System"/>
    <s v="Integration"/>
    <s v="Provide the Authentication capability"/>
    <s v="Very important"/>
    <n v="4"/>
    <n v="5.7142857142857141E-2"/>
    <s v="100%:Source can apply Basic Authentication for Web Services, Database and SFTP_x000a_50%: The Source can only apply Basic Suthentication on Database or SFTP_x000a_0%: Neither"/>
    <m/>
    <n v="0"/>
    <m/>
  </r>
  <r>
    <n v="15"/>
    <x v="0"/>
    <s v="Non Functional"/>
    <s v="Can Integration reply to the Source Application with a full service response (pre-defined message structure) in case Source Application is invoking an Integration Web Service or the Source can only handle HTTP/SOAP responses?"/>
    <s v="Meter Asset Management System"/>
    <s v="Integration"/>
    <s v="Provide the Basic Authentication capability"/>
    <s v="Very important"/>
    <n v="4"/>
    <n v="5.7142857142857141E-2"/>
    <s v="100%:Source can accept full service response_x000a_50%: The Source can accept HTTP/SOAP response_x000a_0%: Neither"/>
    <m/>
    <n v="0"/>
    <m/>
  </r>
  <r>
    <n v="16"/>
    <x v="0"/>
    <s v="Non Functional"/>
    <s v="Is the Source Application capable of retrying a message if there are connection errors in Integration or Target and they have received a service response or HTTP response?_x000a_Source Application can distinguish between Technical and Business error, and handle each one in a seperate manor_x000a_ IF Database, Have a separate column in the table where errors can be written, and column for a flag (Successful, technical error, business error)"/>
    <s v="Meter Asset Management System"/>
    <s v="Integration"/>
    <s v="Provide The Retry capability"/>
    <s v="Very important"/>
    <n v="4"/>
    <n v="5.7142857142857141E-2"/>
    <s v="100%:Source can handles Technical and Business error seperately and can cater for separate columns in the Database for errors and a flag_x000a_50%: The Source handles Technical and Business errors in one manor or can only cater for the Database flag or comments field_x000a_0%: The Source cannot cater for any re-tries"/>
    <m/>
    <n v="0"/>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0">
  <r>
    <n v="1"/>
    <x v="0"/>
    <s v="Functional"/>
    <s v="How well has the Tenderer described how scope requirements will be met?  Do they understand what needs to be done?  List concerns in Comments."/>
    <s v="Be able to identify/ validate a meter number "/>
    <s v="Uniquely Identifying each meter_x000a_- Meter Supplier _x000a_- Measurement types_x000a_- Electricity meter types (Provide evidence of meter serial number identification as per SANS474/ SANS62055)"/>
    <m/>
    <s v="Very important"/>
    <n v="4"/>
    <n v="0.04"/>
    <s v="100%: Fully comply with requirement_x000a_0%:   Partially comply will require development/ customisation/ No compliance"/>
    <m/>
    <n v="0"/>
  </r>
  <r>
    <n v="2"/>
    <x v="0"/>
    <s v="Functional"/>
    <s v="How well has the Tenderer described how scope requirements will be met?  Do they understand what needs to be done?  List concerns in Comments."/>
    <s v="Be able to view meter history"/>
    <s v="Display any meter history through the meter life cycle_x000a_- Meter number_x000a_- Meter manufacturer_x000a_- Amp rating_x000a_- Locations to and from_x000a_- Meter status per location change_x000a_- Date and time when location change_x000a_- User ID responsible for location change"/>
    <m/>
    <s v="Very important"/>
    <n v="4"/>
    <n v="0.04"/>
    <s v="100%: Fully comply with requirement_x000a_50%:   Partially comply will require development/ customisation_x000a_0%:     No compliance"/>
    <m/>
    <n v="0"/>
  </r>
  <r>
    <n v="3"/>
    <x v="0"/>
    <s v="Functional"/>
    <s v="How well has the Tenderer described how scope requirements will be met?  Do they understand what needs to be done?  List concerns in Comments."/>
    <s v="Uniquely identifying system Users"/>
    <s v="System users should have authenticated user access_x000a_- Valid Eskom employees _x000a_- Authenticate user access with Active Directory_x000a_- Access allowed depending on end user physical location_x000a_- Different access profiles should exist to differentiate between Store Person, Customers service Agents/ Reps, Contractors, Energy Protection, Technical service units [PTO/ STO/ TO, Crafts], Control plant metering (CPM) Technicians, Data Administrator and System Administrator roles"/>
    <m/>
    <s v="Very important"/>
    <n v="4"/>
    <n v="0.04"/>
    <s v="100%: Fully comply with requirement_x000a_50%:   Partially comply will require development/ customisation_x000a_0%:     No compliance"/>
    <m/>
    <n v="0"/>
  </r>
  <r>
    <n v="4"/>
    <x v="0"/>
    <s v="Functional"/>
    <s v="How well has the Tenderer described how scope requirements will be met?  Do they understand what needs to be done?  List concerns in Comments."/>
    <s v="Identify meter status and location"/>
    <s v="Meter status versus location information (RDC/CNC/ TSU;Contractor; EPO/ Customer)_x000a_- New meters procured and received (Serviceable)_x000a_- Repaired meters received back from supplier (Faulty/ Serviceable/ Repairable)_x000a_- Scrapping/ Retiring meters (Scrapable/ Retired)"/>
    <m/>
    <s v="Critical"/>
    <n v="5"/>
    <n v="0.05"/>
    <s v="100%: Fully comply with requirement_x000a_50%:   Partially comply will require development/ customisation_x000a_0%:     No compliance"/>
    <m/>
    <n v="0"/>
  </r>
  <r>
    <n v="5"/>
    <x v="0"/>
    <s v="Functional"/>
    <s v="How well has the Tenderer described how scope requirements will be met?  Do they understand what needs to be done?  List concerns in Comments."/>
    <s v="Be able to create and recall meters supporting information"/>
    <s v="Information required for each meter Pre-paid/ Post paid/ Smart meter._x000a_- Hardware ID_x000a_- Firmware ID_x000a_- Purchase cost_x000a_- Financial value_x000a_- Manufactured date_x000a_- Manufacture batch number_x000a_- Purchase date_x000a_- SAP purchase order number_x000a_- Warranty expiry date_x000a_- Warranty over time period of being installed, or after having read specific amount of commodity_x000a_- Extended warranty_x000a_- Meter owner_x000a_- Calibration date_x000a_- Configuration programming records_x000a_- Supply group code (SGC)_x000a_- Tariff Index_x000a_- Key revision number_x000a_- Amp Limit_x000a_- Electronic address depending on the communication protocol (e.g. IP)_x000a_- Proprietary master station linked too_x000a_- Concentrator meters are linked too."/>
    <m/>
    <s v="Important"/>
    <n v="3"/>
    <n v="0.03"/>
    <s v="100%: Fully comply with requirement_x000a_50%:   Partially comply will require development/ customisation_x000a_0%:     No compliance"/>
    <m/>
    <n v="0"/>
  </r>
  <r>
    <n v="6"/>
    <x v="0"/>
    <s v="Functional"/>
    <s v="How well has the Tenderer described how scope requirements will be met?  Do they understand what needs to be done?  List concerns in Comments."/>
    <s v="Be able to identify entry points for meters entering MAMS"/>
    <s v="Identify first time entry of meter in MAMS_x000a_- Procured meters entering Eskom Warehouse (RDC) SAP MM and MAMS _x000a_- Meters registered in CC&amp;B not linked to any customer location_x000a_- Meters registered in CC&amp;B linked to customer locations_x000a_- Meters supplied by contractors for electrification or turn key projects entering MAMS via a data take on exercise"/>
    <m/>
    <s v="Very important"/>
    <n v="4"/>
    <n v="0.04"/>
    <s v="100%: Fully comply with requirement_x000a_50%:   Partially comply will require development/ customisation_x000a_0%:     No compliance"/>
    <m/>
    <n v="0"/>
  </r>
  <r>
    <n v="7"/>
    <x v="0"/>
    <s v="Functional"/>
    <s v="How well has the Tenderer described how scope requirements will be met?  Do they understand what needs to be done?  List concerns in Comments."/>
    <s v="Be able to link a meter to a customer location considering different movement types"/>
    <s v="Updating all required information directly on MAMS or on the preferred Mobile device Meter Movement Form (MMF) applications. The MMF should have build in intelligence to accommodate for data field validation, mandatory data fields as well as the following different movement types:_x000a_- New meter installations_x000a_- Meter change outs_x000a_- Meter conversions (PP to Conv or visa versa)_x000a_- Meter removals (Supply termination)_x000a_- Meter Audits (Data validation/ Maintenance activities)_x000a_- Meter bypass (Require follow up Work order to resolve bypassed meter)_x000a_For Large power user (LPU) meter movements an annexure sheet is required with tariff programming results also known as Meter in commission sheet."/>
    <m/>
    <s v="Very important"/>
    <n v="4"/>
    <n v="0.04"/>
    <s v="100%: Fully comply with requirement_x000a_50%:   Partially comply will require development/ customisation_x000a_0%:     No compliance"/>
    <m/>
    <n v="0"/>
  </r>
  <r>
    <n v="8"/>
    <x v="0"/>
    <s v="Functional"/>
    <s v="How well has the Tenderer described how scope requirements will be met?  Do they understand what needs to be done?  List concerns in Comments."/>
    <s v="Ability to record meter seals applied on the meter movement to keep installations secure"/>
    <s v="Seal management capability_x000a_- Able to capture seal numbers applied on meters_x000a_- Latest seals could be scanned by bar code reader_x000a_- Depending on meter movement type up to six seals could be recorded during a meter movement._x000a_- Capability to take photo images of seals applied on meters"/>
    <s v="_x000a_"/>
    <s v="Very important"/>
    <n v="4"/>
    <n v="0.04"/>
    <s v="100%: Fully comply with requirement_x000a_50%:   Partially comply will require development/ customisation_x000a_0%:     No compliance"/>
    <m/>
    <n v="0"/>
  </r>
  <r>
    <n v="9"/>
    <x v="0"/>
    <s v="Functional"/>
    <s v="How well has the Tenderer described how scope requirements will be met?  Do they understand what needs to be done?  List concerns in Comments."/>
    <s v="Inventory control on all meters"/>
    <s v="Require real time integration between SAP MM and MAMS for when meter material reservations is processed the meters issued in and out of the store locations will move locations and update quantities of the relevant material scanned out and in._x000a_- Need capability to perform Meter store stock reconciliation audits annually to ensure system and physical stock levels are in sync"/>
    <m/>
    <s v="Very important"/>
    <n v="4"/>
    <n v="0.04"/>
    <s v="100%: Fully comply with requirement_x000a_50%:   Partially comply will require development/ customisation_x000a_0%:     No compliance"/>
    <m/>
    <n v="0"/>
  </r>
  <r>
    <n v="10"/>
    <x v="0"/>
    <s v="Functional"/>
    <s v="How well has the Tenderer described how scope requirements will be met?  Do they understand what needs to be done?  List concerns in Comments."/>
    <s v="Meter certification records"/>
    <s v="Be able to upload and store meter related information hyperlinked to a meter history on the approved document management system. _x000a_- Meter test/ calibration certificates_x000a_- Maintenance records_x000a_- In commission tariff programming sheets"/>
    <m/>
    <s v="Useful"/>
    <n v="2"/>
    <n v="0.02"/>
    <s v="100%: Fully comply with requirement_x000a_50%:   Partially comply will require development/ customisation_x000a_0%:     No compliance"/>
    <m/>
    <n v="0"/>
  </r>
  <r>
    <n v="11"/>
    <x v="0"/>
    <s v="Functional"/>
    <s v="How well has the Tenderer described how scope requirements will be met?  Do they understand what needs to be done?  List concerns in Comments."/>
    <s v="Digital signature storage"/>
    <s v="Be able to store some meter types digital signature containing the meters communication protocol in order for the meter to authenticate and securely communicate with the master data base on MV90."/>
    <m/>
    <s v="Useful"/>
    <n v="2"/>
    <n v="0.02"/>
    <s v="100%: Fully comply with requirement_x000a_50%:   Partially comply will require development/ customisation_x000a_0%:     No compliance"/>
    <m/>
    <n v="0"/>
  </r>
  <r>
    <n v="12"/>
    <x v="0"/>
    <s v="Functional"/>
    <s v="How well has the Tenderer described how scope requirements will be met?  Do they understand what needs to be done?  List concerns in Comments."/>
    <s v="Mobile device requirements "/>
    <s v="MAMS will not prescribe the hardware specifications for the mobile devices used in business, Mobile workforce management project requirements should provide hardware specifications:_x000a_- MAMS need to develop the applications for existing (Win mobile OS) and new mobile (Android) devices, firstly for the scanning of meters in and out of different store locations and secondly, the application to capture electronic meter movement forms. The electronic meter movement form will require some intelligence catering for different movement types, data validation on some data fields as well as having mandatory data fields populated before it will successfully save data for uploading._x000a_The above mentioned applications should enable the following capabilities on the mobile device: _x000a_- Capability to read/ scan meters serial bar codes in direct sunlight either by barcode or Radio Frequency Tag (RF) technology._x000a_- Mobile device be able to write to a RF tag_x000a_- Mobile device be able to take and store photographs of meter installations (5 to 10 photos)_x000a_- Mobile device be able to record a GPS reading in the Eskom acceptable format and accuracy_x000a_- The mobile device will need to be able to work on line and off line, depending on the communication network availability. "/>
    <m/>
    <s v="Very important"/>
    <n v="4"/>
    <n v="0.04"/>
    <s v="100%: Fully comply with requirement_x000a_50%:   Partially comply will require development/ customisation_x000a_0%:     No compliance"/>
    <m/>
    <n v="0"/>
  </r>
  <r>
    <n v="13"/>
    <x v="0"/>
    <s v="Functional"/>
    <s v="How well has the Tenderer described how scope requirements will be met?  Do they understand what needs to be done?  List concerns in Comments."/>
    <s v="Reporting requirements"/>
    <s v="• Report on numbers and status of meters per meter hand over location, location type and name with drill down options to see details of the meters. If meters are issued but not received on handover point it should reflect as floating against the sender location. The report should show numbers of meters per location with drill down options from highest to lowest level. E.g. OU/ Zone/ Sector/ CNC._x000a_• Reports for meters issued from RDC to Contractors for Electrification project as well as Post connections which are not yet connected to the customer. Meters with MMF linked to it is connected to customer but without MMF meter movement form needs to be highlighted. Need payment release control on this point._x000a_• Meter history reports with all transactions linked to the meter._x000a_• Management dashboards per business areas e.g. turnover of meters in a Zone/ Sector/ RDC/ CNC/ RP location/ CPM Location, number of meter movements captured/ uploaded versus the number of movements updated in CC&amp;B._x000a_• Report listing all meters issued to TSU’s with no meter movement forms linked to them._x000a_• Reports reflecting meter failure reasons, number of meters failed during guarantee periods showing manufacturer names and failure reasons._x000a_• System user reports differentiating between user’s access levels and date stamp of last user interphase with system._x000a_• Reports on number of key change tokens issued per TSU/ RPO/ Contractor._x000a_• Reports on number of credit tokens issued by TSU RPO/ Contractor to customers with rand values._x000a_• Stock level audit report of meters at different locations in the asset tracking system live cycle."/>
    <m/>
    <s v="Important"/>
    <n v="3"/>
    <n v="0.03"/>
    <s v="100%: Fully comply with requirement_x000a_50%:   Partially comply will require development/ customisation_x000a_0%:     No compliance"/>
    <m/>
    <n v="0"/>
  </r>
  <r>
    <n v="14"/>
    <x v="0"/>
    <s v="Functional"/>
    <s v="How well has the Tenderer described how scope requirements will be met?  Do they understand what needs to be done?  List concerns in Comments."/>
    <s v="User interface requirements"/>
    <s v="• The network requirements for this centralised system are that it will be possible to capture, update, and query any meter from any Eskom work station._x000a_• There must be sufficient capacity to store all the meter records and the asset history.  There are currently more than 5.5 million prepaid and billed meters owned by Eskom, and there are at least another 3 million households still not electrified.  (Eskom will not necessarily be the direct supplier to these households, but this size of capacity should be planned for.) The average turn around on number of new meters received into MATS at RDC level during 2013 were 287198.User authentication (Novell will be migrated to Microsoft where the user authentication functionality will be used – all users will have a username and password which will specify their access).  This will include all contractors working on these systems._x000a_o To access the current IDV the e-Directory is used. Going forward the e-Directory will be replaced by the Active Directory when Microsoft has been implemented._x000a_o The handheld device hardware requirements will be described in full in the mobile workforce URS_x000a_• The SAP HR system will be used in order to register the User IDs on the Meter Asset Management system._x000a_• When a meter is received from a meter supplier into an Eskom store, there will be an interface between the Meter Asset Management system and the Procurement and material management modules of the SAP system._x000a_• When a meter is moved in and out of any Eskom store, there will be an interface between the Inventory Control system and the Meter Asset Management System._x000a_• When a meter is captured as being connected to a customer, there will be an interface between the Customer Information System or Feeder Balancing Module and Energy Balancing Module, the Meter Asset Management System and the Network systems. When the meter which was removed during a change out have any credits left on it the movement form should kick of a credit token verification and a free issuing process to return the credit balance to the newly installed meter customer impacted by the change out._x000a_• Various options to capture or upload meter movements should be in place for example from the mobile works force devices and movement form could be captured and uploaded into the meter asset management system, when electrification projects is complete the electronic data file could be uploaded in bulk into the system and it should create meter movement forms for each line entry uploaded._x000a_• When a meter needs to be maintained, changed out or a connection terminated, there will be an interface between the Meter Asset Management System and the Work Order system._x000a_• When a meter is initially installed, changed out or a connection terminated, there will be an interface between the Meter Asset Management System and the Meter Data Management system for the start and end meter readings, as well as the Customer Information System or Feeder Balancing Module and Energy Balancing Module._x000a_• If a meter is linked to MV90 or the Multi-Vendor Master Stations (AMI meters), the meter and meter location data need to be received from these systems to populate the Meter Asset Management system._x000a_• Generation meters information needs to be integrated with the EMDAS tool, so that any meter movement can be shared between the 2 systems."/>
    <m/>
    <s v="Important"/>
    <n v="3"/>
    <n v="0.03"/>
    <s v="100%: Fully comply with requirement_x000a_50%:   Partially comply will require development/ customisation_x000a_0%:     No compliance"/>
    <m/>
    <n v="0"/>
  </r>
  <r>
    <n v="15"/>
    <x v="0"/>
    <s v="Functional"/>
    <s v="How well has the Tenderer described how scope requirements will be met?  Do they understand what needs to be done?  List concerns in Comments."/>
    <s v="Information/ Data Requirements"/>
    <s v="• The meter should contain at least the following information: _x000a_o SAP order number_x000a_o Manufacturer details:_x000a_ Manufacturer_x000a_ Meter number_x000a_ Rating/amp limit_x000a_ Manufacture Batch number_x000a_o Meter Model ID_x000a_o Hardware ID_x000a_o Firmware ID_x000a_o What meter measures (up to 6 different things)_x000a_o Purchase cost_x000a_o Financial value_x000a_o Purchase date_x000a_o Timestamp when consignment checked in_x000a_o PiLog item number_x000a_o Warranty expiry date_x000a_o Warranty extension expiry date_x000a_o Meter owner_x000a__x000a_There will need to be extra fields for specific meter types that will need to be defined._x000a_• For the meter history data, there will need to be the following:_x000a_o Location_x000a_o User ID of person responsible for location change_x000a_o Date and time stamp of location change_x000a_o User ID of person who captured location change_x000a_o System used for location change_x000a__x000a_Depending on the Location, there will need to be further information stored against the meter._x000a_If the meter is installed, there will need to be further information, such as:_x000a_o the customer detail link,_x000a_o network link (transformer and last pole),_x000a_o GPS location_x000a_o Seals installed (up to 6 seals)_x000a_o CT, VT or CTVT installed (up to 3 each)_x000a__x000a_If the meter is to be repaired, it will need to have detail on the suspected failure reason._x000a__x000a_If a meter is repaired, it will need to store what repair was performed._x000a__x000a_If a meter is replaced with a new meter under the warranty period, there will need to be a link between the old scrapped meter and the new meter."/>
    <m/>
    <s v="Very important"/>
    <n v="4"/>
    <n v="0.04"/>
    <s v="100%: Fully comply with requirement_x000a_50%:   Partially comply will require development/ customisation_x000a_0%:     No compliance"/>
    <m/>
    <n v="0"/>
  </r>
  <r>
    <n v="16"/>
    <x v="1"/>
    <s v="Non Functional"/>
    <s v="How well has the Tenderer  described deployment to cause minimum disruption to the current environments and management of transition from As Is to future state? List concerns in Comments."/>
    <s v="Project Management"/>
    <m/>
    <m/>
    <s v="Important"/>
    <n v="3"/>
    <n v="0.03"/>
    <s v="100%: Excellent_x000a_75%:   Good_x000a_50%:   There are some gaps_x000a_25%:   Not well described_x000a_0%:     None"/>
    <m/>
    <n v="0"/>
  </r>
  <r>
    <n v="17"/>
    <x v="1"/>
    <s v="Non Functional"/>
    <s v="How well has the Tenderer described how Change Management services (IT and Business change) will be provided?"/>
    <s v="Project Management"/>
    <m/>
    <m/>
    <s v="Important"/>
    <n v="3"/>
    <n v="0.03"/>
    <s v="100%: Excellent_x000a_75%:   Good_x000a_50%:   There are some gaps_x000a_25%:   Not well described_x000a_0%:     None"/>
    <m/>
    <n v="0"/>
  </r>
  <r>
    <n v="18"/>
    <x v="1"/>
    <s v="Non Functional"/>
    <s v="How well has work been structured in the schedule? _x000a_1.  System Design, Build, Testing, Implementation, Stabilisation stages has been provided._x000a_2. Unit Testing, System Testing, Integrated Testing, Dress Rehearsal Testing, User acceptance Testing provided, Penetration Testing, Performance Testing_x000a_Data migration: Perform six server to central data migration. Data used for testing and UATs. Delta data migration is required day before cutover and going life?_x000a_3. Documents to be delivered has been included."/>
    <s v="Project Management"/>
    <m/>
    <m/>
    <s v="Important"/>
    <n v="3"/>
    <n v="0.03"/>
    <s v="Criteria: 1-Completeness; 2-Level of detail; 3-Logical breakdown_x000a_100%: Exceptional_x000a_75%:    3 out of 3_x000a_50%:    2 out of 3_x000a_25%:    1 out of 3_x000a_0%:       0 out of 3"/>
    <m/>
    <n v="0"/>
  </r>
  <r>
    <n v="19"/>
    <x v="1"/>
    <s v="Non Functional"/>
    <s v="Has the required cutover date milestone of 15 months from contract issue (including testing and 3 months stabilisation) being met? Provide any comments to support your response if required."/>
    <s v="Project Management"/>
    <m/>
    <m/>
    <s v="Important"/>
    <n v="3"/>
    <n v="0.03"/>
    <s v="100%: Yes_x000a_0%:      No"/>
    <m/>
    <n v="0"/>
  </r>
  <r>
    <n v="20"/>
    <x v="1"/>
    <s v="Non Functional"/>
    <s v="Has the project schedule been supplied in MS Project format and pdf?"/>
    <s v="Project Management"/>
    <m/>
    <m/>
    <s v="Important"/>
    <n v="3"/>
    <n v="0.03"/>
    <s v="100%: Yes_x000a_0%:      No"/>
    <m/>
    <n v="0"/>
  </r>
  <r>
    <n v="21"/>
    <x v="2"/>
    <s v="Non Functional"/>
    <s v="Are the list of all roles in the project team provided?  Are there perceived missing roles (Provide comments)?  Provided a project resource model."/>
    <s v="Project Management"/>
    <s v="Minimum Roles:_x000a_Project Management: Project Manager and Project Admin or Coordinator_x000a_Testing: Test Manager, Analyst, Performance Testing, and Testers_x000a_Functional: Product Developer, Product / System Analyst, Data Migration Specialist, Product DBA_x000a_Integration - Developer, System Analyst, Designer, Message Analyst_x000a_Architects: Enterprise and Solution Architect"/>
    <m/>
    <s v="Important"/>
    <n v="3"/>
    <n v="0.03"/>
    <s v="100%: Yes_x000a_0%:      No"/>
    <m/>
    <n v="0"/>
  </r>
  <r>
    <n v="22"/>
    <x v="2"/>
    <s v="Non Functional"/>
    <s v="Experience of vendor with implementing Enterprice Asset Management Systems "/>
    <s v="Product Related"/>
    <m/>
    <s v="Provide reference customers and sites_x000a__x000a_"/>
    <s v="Important"/>
    <n v="3"/>
    <n v="0.03"/>
    <s v="100%: Good Experience_x000a_50%:   Some experience_x000a_0%:     No experience / Not provided"/>
    <m/>
    <n v="0"/>
  </r>
  <r>
    <n v="23"/>
    <x v="0"/>
    <s v="Non Functional"/>
    <s v="Previous involvement in the end to end testing of Asset Management System and Comprehensive testing capability (reference projects &amp; sites and methodologies used)"/>
    <s v="Testing "/>
    <m/>
    <m/>
    <s v="Important"/>
    <n v="3"/>
    <n v="0.03"/>
    <s v="100%: All information provided_x000a_50%:  Some information provided_x000a_0%:     No information provided"/>
    <m/>
    <n v="0"/>
  </r>
  <r>
    <n v="24"/>
    <x v="2"/>
    <s v="Non Functional"/>
    <s v="Resource model. It is a requirement that vendor have sufficient dedicated testers allocated to the project independent of the development team. Resources to be based on Eskom premises for the testing related activities of project."/>
    <s v="Testing "/>
    <m/>
    <s v="Experienced test team must be provided together with members CV's._x000a_"/>
    <s v="Important"/>
    <n v="3"/>
    <n v="0.03"/>
    <s v="100%: Requirement will be fully met_x000a_50%:   Requirement will be Partially met_x000a_0%:     Can't meet requiremment"/>
    <m/>
    <n v="0"/>
  </r>
  <r>
    <n v="25"/>
    <x v="0"/>
    <s v="Non Functional"/>
    <s v="Your testing approach specific to the project. "/>
    <s v="Testing "/>
    <m/>
    <s v="Tenderer must provide approach"/>
    <s v="Important"/>
    <n v="3"/>
    <n v="0.03"/>
    <s v="100%: Complete apprach provided_x000a_50%:  Partial apprach provided_x000a_0%:  No apprach provided"/>
    <m/>
    <n v="0"/>
  </r>
  <r>
    <n v="26"/>
    <x v="0"/>
    <s v="Non Functional"/>
    <s v="Has the vendor provided evidence on Mobile unit application development/ and experience. Both Android and Windows mobile device experience is required."/>
    <s v="Development"/>
    <s v="The vendor must provide proof of experience on working on mobile applications for both android and windows. Speciation for devices is provided under the scope of work."/>
    <m/>
    <s v="Very important"/>
    <n v="4"/>
    <n v="0.04"/>
    <s v="100%: Experience in both OS APP development_x000a_50%:   Partial experience on only one of the OS_x000a_0%:     No experience"/>
    <m/>
    <n v="0"/>
  </r>
  <r>
    <n v="27"/>
    <x v="0"/>
    <s v="Non Functional"/>
    <s v="What solution data dependencies are required to ensure the application will function as expected. List the data required."/>
    <s v="Design"/>
    <m/>
    <m/>
    <s v="Important"/>
    <n v="3"/>
    <n v="0.03"/>
    <s v="100%: All information provided_x000a_50%:  Some information provided_x000a_0%:     No information provided"/>
    <m/>
    <n v="0"/>
  </r>
  <r>
    <n v="28"/>
    <x v="0"/>
    <s v="Non Functional"/>
    <s v="Describe the extendibility of the data model for configuration and customisation, and how is this done."/>
    <s v="Design"/>
    <m/>
    <m/>
    <s v="Important"/>
    <n v="3"/>
    <n v="0.03"/>
    <s v="100%: All information provided_x000a_50%:  Some information provided_x000a_0%:     No information provided"/>
    <m/>
    <n v="0"/>
  </r>
  <r>
    <n v="29"/>
    <x v="0"/>
    <s v="Non Functional"/>
    <s v="Will it be possible to easily migrate all data, in an agreed format, to a new system should  a replacement solution be required in future?"/>
    <s v="Design"/>
    <m/>
    <m/>
    <s v="Important"/>
    <n v="3"/>
    <n v="0.03"/>
    <s v="100%: Easily and with minimal effort_x000a_50%:  Development or significant effort required_x000a_0%:  No"/>
    <m/>
    <n v="0"/>
  </r>
  <r>
    <n v="30"/>
    <x v="0"/>
    <s v="Non Functional"/>
    <s v="Describe the process to be followed to identify data required for migration to the new solution. What migration configuration/conversion principles will be used. State if any assumptions about the data will be made and if any data migration exclusion principles will be used."/>
    <s v="Design"/>
    <m/>
    <m/>
    <s v="Important"/>
    <n v="3"/>
    <n v="0.03"/>
    <s v="100%: All information provided_x000a_50%:  Some information provided_x000a_0%:     No information provided"/>
    <m/>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PivotTable1" cacheId="0" dataOnRows="1" applyNumberFormats="0" applyBorderFormats="0" applyFontFormats="0" applyPatternFormats="0" applyAlignmentFormats="0" applyWidthHeightFormats="1" dataCaption="Data" updatedVersion="7" minRefreshableVersion="3" showMemberPropertyTips="0" useAutoFormatting="1" itemPrintTitles="1" createdVersion="7" indent="0" compact="0" compactData="0" gridDropZones="1">
  <location ref="A29:B33" firstHeaderRow="2" firstDataRow="2" firstDataCol="1"/>
  <pivotFields count="14">
    <pivotField compact="0" outline="0" showAll="0" includeNewItemsInFilter="1"/>
    <pivotField axis="axisRow" compact="0" outline="0" showAll="0" includeNewItemsInFilter="1">
      <items count="3">
        <item x="0"/>
        <item x="1"/>
        <item t="default"/>
      </items>
    </pivotField>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dataField="1"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s>
  <rowFields count="1">
    <field x="1"/>
  </rowFields>
  <rowItems count="3">
    <i>
      <x/>
    </i>
    <i>
      <x v="1"/>
    </i>
    <i t="grand">
      <x/>
    </i>
  </rowItems>
  <colItems count="1">
    <i/>
  </colItems>
  <dataFields count="1">
    <dataField name="Sum of Weighted Question" fld="9" baseField="0" baseItem="0" numFmtId="9"/>
  </dataFields>
  <formats count="8">
    <format dxfId="7">
      <pivotArea outline="0" fieldPosition="0"/>
    </format>
    <format dxfId="6">
      <pivotArea type="all" dataOnly="0" outline="0" fieldPosition="0"/>
    </format>
    <format dxfId="5">
      <pivotArea outline="0" fieldPosition="0"/>
    </format>
    <format dxfId="4">
      <pivotArea type="origin" dataOnly="0" labelOnly="1" outline="0" fieldPosition="0"/>
    </format>
    <format dxfId="3">
      <pivotArea field="1" type="button" dataOnly="0" labelOnly="1" outline="0" axis="axisRow" fieldPosition="0"/>
    </format>
    <format dxfId="2">
      <pivotArea dataOnly="0" labelOnly="1" outline="0" fieldPosition="0">
        <references count="1">
          <reference field="1" count="0"/>
        </references>
      </pivotArea>
    </format>
    <format dxfId="1">
      <pivotArea dataOnly="0" labelOnly="1" grandRow="1" outline="0" fieldPosition="0"/>
    </format>
    <format dxfId="0">
      <pivotArea type="topRight" dataOnly="0" labelOnly="1" outline="0" fieldPosition="0"/>
    </format>
  </format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000-000001000000}" name="PivotTable2" cacheId="0" dataOnRows="1" applyNumberFormats="0" applyBorderFormats="0" applyFontFormats="0" applyPatternFormats="0" applyAlignmentFormats="0" applyWidthHeightFormats="1" dataCaption="Data" updatedVersion="7" minRefreshableVersion="3" showMemberPropertyTips="0" useAutoFormatting="1" itemPrintTitles="1" createdVersion="7" indent="0" compact="0" compactData="0" gridDropZones="1">
  <location ref="D29:E33" firstHeaderRow="2" firstDataRow="2" firstDataCol="1"/>
  <pivotFields count="14">
    <pivotField compact="0" outline="0" showAll="0" includeNewItemsInFilter="1"/>
    <pivotField axis="axisRow" compact="0" outline="0" showAll="0" includeNewItemsInFilter="1">
      <items count="3">
        <item x="0"/>
        <item x="1"/>
        <item t="default"/>
      </items>
    </pivotField>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dataField="1" compact="0" outline="0" showAll="0" includeNewItemsInFilter="1"/>
    <pivotField compact="0" outline="0" showAll="0" includeNewItemsInFilter="1"/>
  </pivotFields>
  <rowFields count="1">
    <field x="1"/>
  </rowFields>
  <rowItems count="3">
    <i>
      <x/>
    </i>
    <i>
      <x v="1"/>
    </i>
    <i t="grand">
      <x/>
    </i>
  </rowItems>
  <colItems count="1">
    <i/>
  </colItems>
  <dataFields count="1">
    <dataField name="Sum of Weighted Answer" fld="12" baseField="0" baseItem="0"/>
  </dataFields>
  <formats count="8">
    <format dxfId="15">
      <pivotArea outline="0" fieldPosition="0"/>
    </format>
    <format dxfId="14">
      <pivotArea type="all" dataOnly="0" outline="0" fieldPosition="0"/>
    </format>
    <format dxfId="13">
      <pivotArea outline="0" fieldPosition="0"/>
    </format>
    <format dxfId="12">
      <pivotArea type="origin" dataOnly="0" labelOnly="1" outline="0" fieldPosition="0"/>
    </format>
    <format dxfId="11">
      <pivotArea field="1" type="button" dataOnly="0" labelOnly="1" outline="0" axis="axisRow" fieldPosition="0"/>
    </format>
    <format dxfId="10">
      <pivotArea dataOnly="0" labelOnly="1" outline="0" fieldPosition="0">
        <references count="1">
          <reference field="1" count="0"/>
        </references>
      </pivotArea>
    </format>
    <format dxfId="9">
      <pivotArea dataOnly="0" labelOnly="1" grandRow="1" outline="0" fieldPosition="0"/>
    </format>
    <format dxfId="8">
      <pivotArea type="topRight" dataOnly="0" labelOnly="1" outline="0" fieldPosition="0"/>
    </format>
  </format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000-000003000000}" name="PivotTable5" cacheId="1" dataOnRows="1" applyNumberFormats="0" applyBorderFormats="0" applyFontFormats="0" applyPatternFormats="0" applyAlignmentFormats="0" applyWidthHeightFormats="1" dataCaption="Data" grandTotalCaption="Total" updatedVersion="7" minRefreshableVersion="3" showMemberPropertyTips="0" useAutoFormatting="1" itemPrintTitles="1" createdVersion="7" indent="0" compact="0" compactData="0" gridDropZones="1">
  <location ref="D21:E26" firstHeaderRow="2" firstDataRow="2" firstDataCol="1"/>
  <pivotFields count="13">
    <pivotField compact="0" outline="0" subtotalTop="0" showAll="0" includeNewItemsInFilter="1"/>
    <pivotField axis="axisRow" compact="0" outline="0" subtotalTop="0" showAll="0" includeNewItemsInFilter="1">
      <items count="4">
        <item x="0"/>
        <item x="1"/>
        <item x="2"/>
        <item t="default"/>
      </items>
    </pivotField>
    <pivotField compact="0" outline="0" subtotalTop="0" showAll="0" includeNewItemsInFilter="1" defaultSubtotal="0"/>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defaultSubtotal="0"/>
    <pivotField compact="0" outline="0" subtotalTop="0" showAll="0" includeNewItemsInFilter="1"/>
    <pivotField compact="0" numFmtId="165" outline="0" subtotalTop="0" showAll="0" includeNewItemsInFilter="1"/>
    <pivotField compact="0" numFmtId="10" outline="0" subtotalTop="0" showAll="0" includeNewItemsInFilter="1"/>
    <pivotField compact="0" outline="0" subtotalTop="0" showAll="0" includeNewItemsInFilter="1"/>
    <pivotField compact="0" outline="0" subtotalTop="0" showAll="0" includeNewItemsInFilter="1"/>
    <pivotField dataField="1" compact="0" numFmtId="10" outline="0" subtotalTop="0" showAll="0" includeNewItemsInFilter="1"/>
  </pivotFields>
  <rowFields count="1">
    <field x="1"/>
  </rowFields>
  <rowItems count="4">
    <i>
      <x/>
    </i>
    <i>
      <x v="1"/>
    </i>
    <i>
      <x v="2"/>
    </i>
    <i t="grand">
      <x/>
    </i>
  </rowItems>
  <colItems count="1">
    <i/>
  </colItems>
  <dataFields count="1">
    <dataField name="Sum of Weighted Answer" fld="12" baseField="1" baseItem="2" numFmtId="164"/>
  </dataFields>
  <formats count="15">
    <format dxfId="28">
      <pivotArea outline="0" fieldPosition="0"/>
    </format>
    <format dxfId="27">
      <pivotArea outline="0" fieldPosition="0"/>
    </format>
    <format dxfId="26">
      <pivotArea type="all" dataOnly="0" outline="0" fieldPosition="0"/>
    </format>
    <format dxfId="25">
      <pivotArea outline="0" fieldPosition="0"/>
    </format>
    <format dxfId="24">
      <pivotArea type="origin" dataOnly="0" labelOnly="1" outline="0" fieldPosition="0"/>
    </format>
    <format dxfId="23">
      <pivotArea field="1" type="button" dataOnly="0" labelOnly="1" outline="0" axis="axisRow" fieldPosition="0"/>
    </format>
    <format dxfId="22">
      <pivotArea dataOnly="0" labelOnly="1" outline="0" fieldPosition="0">
        <references count="1">
          <reference field="1" count="0"/>
        </references>
      </pivotArea>
    </format>
    <format dxfId="21">
      <pivotArea dataOnly="0" labelOnly="1" grandRow="1" outline="0" fieldPosition="0"/>
    </format>
    <format dxfId="20">
      <pivotArea type="topRight" dataOnly="0" labelOnly="1" outline="0" fieldPosition="0"/>
    </format>
    <format dxfId="19">
      <pivotArea type="origin" dataOnly="0" labelOnly="1" outline="0" fieldPosition="0"/>
    </format>
    <format dxfId="18">
      <pivotArea field="1" type="button" dataOnly="0" labelOnly="1" outline="0" axis="axisRow" fieldPosition="0"/>
    </format>
    <format dxfId="17">
      <pivotArea dataOnly="0" labelOnly="1" outline="0" fieldPosition="0">
        <references count="1">
          <reference field="1" count="0"/>
        </references>
      </pivotArea>
    </format>
    <format dxfId="16">
      <pivotArea dataOnly="0" labelOnly="1" grandRow="1" outline="0" fieldPosition="0"/>
    </format>
    <format>
      <pivotArea outline="0" fieldPosition="0"/>
    </format>
    <format>
      <pivotArea dataOnly="0" labelOnly="1" outline="0" fieldPosition="0">
        <references count="1">
          <reference field="1" count="0"/>
        </references>
      </pivotArea>
    </format>
  </format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000-000002000000}" name="PivotTable4" cacheId="1" dataOnRows="1" applyNumberFormats="0" applyBorderFormats="0" applyFontFormats="0" applyPatternFormats="0" applyAlignmentFormats="0" applyWidthHeightFormats="1" dataCaption="Data" grandTotalCaption="Total" updatedVersion="7" minRefreshableVersion="3" showMemberPropertyTips="0" useAutoFormatting="1" itemPrintTitles="1" createdVersion="7" indent="0" compact="0" compactData="0" gridDropZones="1">
  <location ref="A21:B26" firstHeaderRow="2" firstDataRow="2" firstDataCol="1"/>
  <pivotFields count="13">
    <pivotField compact="0" outline="0" subtotalTop="0" showAll="0" includeNewItemsInFilter="1"/>
    <pivotField axis="axisRow" compact="0" outline="0" subtotalTop="0" showAll="0" includeNewItemsInFilter="1">
      <items count="4">
        <item x="0"/>
        <item x="1"/>
        <item x="2"/>
        <item t="default"/>
      </items>
    </pivotField>
    <pivotField compact="0" outline="0" subtotalTop="0" showAll="0" includeNewItemsInFilter="1" defaultSubtotal="0"/>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defaultSubtotal="0"/>
    <pivotField compact="0" outline="0" subtotalTop="0" showAll="0" includeNewItemsInFilter="1"/>
    <pivotField compact="0" numFmtId="165" outline="0" subtotalTop="0" showAll="0" includeNewItemsInFilter="1"/>
    <pivotField dataField="1" compact="0" numFmtId="10" outline="0" subtotalTop="0" showAll="0" includeNewItemsInFilter="1"/>
    <pivotField compact="0" outline="0" subtotalTop="0" showAll="0" includeNewItemsInFilter="1"/>
    <pivotField compact="0" outline="0" subtotalTop="0" showAll="0" includeNewItemsInFilter="1"/>
    <pivotField compact="0" numFmtId="10" outline="0" subtotalTop="0" showAll="0" includeNewItemsInFilter="1"/>
  </pivotFields>
  <rowFields count="1">
    <field x="1"/>
  </rowFields>
  <rowItems count="4">
    <i>
      <x/>
    </i>
    <i>
      <x v="1"/>
    </i>
    <i>
      <x v="2"/>
    </i>
    <i t="grand">
      <x/>
    </i>
  </rowItems>
  <colItems count="1">
    <i/>
  </colItems>
  <dataFields count="1">
    <dataField name="Sum of Weighted Question" fld="9" baseField="1" baseItem="2" numFmtId="9"/>
  </dataFields>
  <formats count="17">
    <format dxfId="42">
      <pivotArea outline="0" fieldPosition="0"/>
    </format>
    <format dxfId="41">
      <pivotArea grandRow="1" outline="0" fieldPosition="0"/>
    </format>
    <format dxfId="40">
      <pivotArea outline="0" fieldPosition="0">
        <references count="1">
          <reference field="1" count="0" selected="0"/>
        </references>
      </pivotArea>
    </format>
    <format dxfId="39">
      <pivotArea type="all" dataOnly="0" outline="0" fieldPosition="0"/>
    </format>
    <format dxfId="38">
      <pivotArea outline="0" fieldPosition="0"/>
    </format>
    <format dxfId="37">
      <pivotArea type="origin" dataOnly="0" labelOnly="1" outline="0" fieldPosition="0"/>
    </format>
    <format dxfId="36">
      <pivotArea field="1" type="button" dataOnly="0" labelOnly="1" outline="0" axis="axisRow" fieldPosition="0"/>
    </format>
    <format dxfId="35">
      <pivotArea dataOnly="0" labelOnly="1" outline="0" fieldPosition="0">
        <references count="1">
          <reference field="1" count="0"/>
        </references>
      </pivotArea>
    </format>
    <format dxfId="34">
      <pivotArea dataOnly="0" labelOnly="1" grandRow="1" outline="0" fieldPosition="0"/>
    </format>
    <format dxfId="33">
      <pivotArea type="topRight" dataOnly="0" labelOnly="1" outline="0" fieldPosition="0"/>
    </format>
    <format dxfId="32">
      <pivotArea type="origin" dataOnly="0" labelOnly="1" outline="0" fieldPosition="0"/>
    </format>
    <format dxfId="31">
      <pivotArea field="1" type="button" dataOnly="0" labelOnly="1" outline="0" axis="axisRow" fieldPosition="0"/>
    </format>
    <format dxfId="30">
      <pivotArea dataOnly="0" labelOnly="1" outline="0" fieldPosition="0">
        <references count="1">
          <reference field="1" count="0"/>
        </references>
      </pivotArea>
    </format>
    <format dxfId="29">
      <pivotArea dataOnly="0" labelOnly="1" grandRow="1" outline="0" fieldPosition="0"/>
    </format>
    <format>
      <pivotArea outline="0" fieldPosition="0"/>
    </format>
    <format>
      <pivotArea dataOnly="0" labelOnly="1" outline="0" fieldPosition="0">
        <references count="1">
          <reference field="1" count="0"/>
        </references>
      </pivotArea>
    </format>
    <format>
      <pivotArea dataOnly="0" labelOnly="1" grandRow="1" outline="0" fieldPosition="0"/>
    </format>
  </format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vmlDrawing" Target="../drawings/vmlDrawing1.vml"/><Relationship Id="rId3" Type="http://schemas.openxmlformats.org/officeDocument/2006/relationships/pivotTable" Target="../pivotTables/pivotTable3.xml"/><Relationship Id="rId7" Type="http://schemas.openxmlformats.org/officeDocument/2006/relationships/drawing" Target="../drawings/drawing1.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rinterSettings" Target="../printerSettings/printerSettings2.bin"/><Relationship Id="rId5" Type="http://schemas.openxmlformats.org/officeDocument/2006/relationships/printerSettings" Target="../printerSettings/printerSettings1.bin"/><Relationship Id="rId4" Type="http://schemas.openxmlformats.org/officeDocument/2006/relationships/pivotTable" Target="../pivotTables/pivotTable4.xml"/><Relationship Id="rId9"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47"/>
  <sheetViews>
    <sheetView tabSelected="1" workbookViewId="0">
      <selection activeCell="E16" sqref="E16"/>
    </sheetView>
  </sheetViews>
  <sheetFormatPr defaultColWidth="9.08984375" defaultRowHeight="12.5" x14ac:dyDescent="0.25"/>
  <cols>
    <col min="1" max="1" width="42.81640625" style="3" customWidth="1"/>
    <col min="2" max="2" width="10.81640625" style="3" customWidth="1"/>
    <col min="3" max="3" width="38.6328125" style="3" customWidth="1"/>
    <col min="4" max="4" width="42.81640625" style="3" customWidth="1"/>
    <col min="5" max="5" width="12.81640625" style="5" customWidth="1"/>
    <col min="6" max="6" width="5.6328125" style="3" bestFit="1" customWidth="1"/>
    <col min="7" max="16384" width="9.08984375" style="3"/>
  </cols>
  <sheetData>
    <row r="1" spans="1:14" ht="13" x14ac:dyDescent="0.25">
      <c r="A1" s="159" t="str">
        <f>'Technical evaluation'!A1</f>
        <v>Meter Asset Management System</v>
      </c>
      <c r="B1" s="160"/>
      <c r="C1" s="161"/>
      <c r="D1" s="164"/>
      <c r="E1" s="28"/>
      <c r="F1" s="29"/>
      <c r="G1" s="29"/>
    </row>
    <row r="2" spans="1:14" ht="13" x14ac:dyDescent="0.3">
      <c r="A2" s="6" t="str">
        <f>'Technical evaluation'!A2</f>
        <v>CORP xxxx Tender</v>
      </c>
      <c r="B2" s="156"/>
      <c r="C2" s="156"/>
      <c r="D2" s="165"/>
    </row>
    <row r="3" spans="1:14" ht="13" x14ac:dyDescent="0.3">
      <c r="A3" s="6" t="str">
        <f>'Technical evaluation'!A3</f>
        <v>Tenderer:</v>
      </c>
      <c r="B3" s="156"/>
      <c r="C3" s="156"/>
      <c r="D3" s="165"/>
    </row>
    <row r="4" spans="1:14" ht="13" x14ac:dyDescent="0.3">
      <c r="A4" s="6" t="str">
        <f>'Technical evaluation'!$A$4</f>
        <v>Evaluated by:</v>
      </c>
      <c r="B4" s="156"/>
      <c r="C4" s="156"/>
    </row>
    <row r="5" spans="1:14" ht="13.5" thickBot="1" x14ac:dyDescent="0.35">
      <c r="A5" s="39"/>
      <c r="B5" s="38"/>
      <c r="C5" s="38"/>
      <c r="I5" s="35"/>
      <c r="J5" s="35"/>
      <c r="K5" s="35"/>
      <c r="L5" s="35"/>
      <c r="M5" s="35"/>
      <c r="N5" s="35"/>
    </row>
    <row r="6" spans="1:14" ht="17.5" x14ac:dyDescent="0.35">
      <c r="A6" s="157" t="s">
        <v>153</v>
      </c>
      <c r="B6" s="158"/>
      <c r="C6" s="158"/>
      <c r="D6" s="158"/>
      <c r="E6" s="158"/>
      <c r="F6" s="43"/>
      <c r="G6" s="42"/>
      <c r="H6" s="37"/>
      <c r="I6" s="36"/>
      <c r="J6" s="36"/>
      <c r="K6" s="36"/>
      <c r="L6" s="36"/>
      <c r="M6" s="36"/>
      <c r="N6" s="36"/>
    </row>
    <row r="7" spans="1:14" ht="17.5" x14ac:dyDescent="0.35">
      <c r="A7" s="32" t="s">
        <v>154</v>
      </c>
      <c r="B7" s="46"/>
      <c r="C7" s="46"/>
      <c r="D7" s="46"/>
      <c r="E7" s="46"/>
      <c r="F7" s="44"/>
      <c r="G7" s="45"/>
      <c r="H7" s="41"/>
      <c r="I7" s="36"/>
      <c r="J7" s="36"/>
      <c r="K7" s="36"/>
      <c r="L7" s="36"/>
      <c r="M7" s="36"/>
      <c r="N7" s="36"/>
    </row>
    <row r="8" spans="1:14" ht="17.5" x14ac:dyDescent="0.35">
      <c r="A8" s="32" t="s">
        <v>155</v>
      </c>
      <c r="B8" s="46"/>
      <c r="C8" s="46"/>
      <c r="D8" s="46"/>
      <c r="E8" s="46"/>
      <c r="F8" s="44"/>
      <c r="G8" s="45"/>
      <c r="H8" s="41"/>
      <c r="I8" s="36"/>
      <c r="J8" s="36"/>
      <c r="K8" s="36"/>
      <c r="L8" s="36"/>
      <c r="M8" s="36"/>
      <c r="N8" s="36"/>
    </row>
    <row r="9" spans="1:14" ht="17.5" x14ac:dyDescent="0.35">
      <c r="A9" s="32" t="s">
        <v>156</v>
      </c>
      <c r="B9" s="46"/>
      <c r="C9" s="46"/>
      <c r="D9" s="46"/>
      <c r="E9" s="46"/>
      <c r="F9" s="44"/>
      <c r="G9" s="45"/>
      <c r="H9" s="41"/>
      <c r="I9" s="36"/>
      <c r="J9" s="36"/>
      <c r="K9" s="36"/>
      <c r="L9" s="36"/>
      <c r="M9" s="36"/>
      <c r="N9" s="36"/>
    </row>
    <row r="10" spans="1:14" ht="17.5" x14ac:dyDescent="0.35">
      <c r="A10" s="32" t="s">
        <v>157</v>
      </c>
      <c r="B10" s="46"/>
      <c r="C10" s="46"/>
      <c r="D10" s="46"/>
      <c r="E10" s="46"/>
      <c r="F10" s="44"/>
      <c r="G10" s="45"/>
      <c r="H10" s="41"/>
      <c r="I10" s="36"/>
      <c r="J10" s="36"/>
      <c r="K10" s="36"/>
      <c r="L10" s="36"/>
      <c r="M10" s="36"/>
      <c r="N10" s="36"/>
    </row>
    <row r="11" spans="1:14" ht="17.5" x14ac:dyDescent="0.35">
      <c r="A11" s="32" t="s">
        <v>158</v>
      </c>
      <c r="B11" s="46"/>
      <c r="C11" s="46"/>
      <c r="D11" s="46"/>
      <c r="E11" s="46"/>
      <c r="F11" s="44"/>
      <c r="G11" s="45"/>
      <c r="H11" s="41"/>
      <c r="I11" s="36"/>
      <c r="J11" s="36"/>
      <c r="K11" s="36"/>
      <c r="L11" s="36"/>
      <c r="M11" s="36"/>
      <c r="N11" s="36"/>
    </row>
    <row r="12" spans="1:14" ht="18" thickBot="1" x14ac:dyDescent="0.4">
      <c r="A12" s="33" t="s">
        <v>159</v>
      </c>
      <c r="B12" s="34"/>
      <c r="C12" s="34"/>
      <c r="D12" s="34"/>
      <c r="E12" s="34"/>
      <c r="F12" s="40"/>
      <c r="G12" s="30"/>
      <c r="H12" s="31"/>
      <c r="I12" s="36"/>
      <c r="J12" s="36"/>
      <c r="K12" s="36"/>
      <c r="L12" s="36"/>
      <c r="M12" s="36"/>
      <c r="N12" s="36"/>
    </row>
    <row r="13" spans="1:14" ht="13" x14ac:dyDescent="0.3">
      <c r="A13" s="39"/>
      <c r="B13" s="38"/>
      <c r="C13" s="38"/>
      <c r="I13" s="35"/>
      <c r="J13" s="35"/>
      <c r="K13" s="35"/>
      <c r="L13" s="35"/>
      <c r="M13" s="35"/>
      <c r="N13" s="35"/>
    </row>
    <row r="14" spans="1:14" ht="13" x14ac:dyDescent="0.3">
      <c r="A14" s="166" t="s">
        <v>160</v>
      </c>
      <c r="B14" s="167"/>
    </row>
    <row r="15" spans="1:14" ht="13" x14ac:dyDescent="0.3">
      <c r="A15" s="168" t="s">
        <v>53</v>
      </c>
      <c r="B15" s="169"/>
      <c r="C15" s="169"/>
    </row>
    <row r="16" spans="1:14" ht="13" x14ac:dyDescent="0.3">
      <c r="A16" s="162" t="s">
        <v>75</v>
      </c>
      <c r="B16" s="162"/>
      <c r="C16" s="162"/>
      <c r="D16" s="162"/>
      <c r="E16" s="132" t="s">
        <v>10</v>
      </c>
    </row>
    <row r="17" spans="1:11" x14ac:dyDescent="0.25">
      <c r="A17" s="163" t="s">
        <v>97</v>
      </c>
      <c r="B17" s="163"/>
      <c r="C17" s="163"/>
      <c r="D17" s="163"/>
      <c r="E17" s="133" t="s">
        <v>168</v>
      </c>
    </row>
    <row r="18" spans="1:11" ht="13" x14ac:dyDescent="0.25">
      <c r="A18" s="155"/>
      <c r="B18" s="155"/>
      <c r="C18" s="155"/>
      <c r="D18" s="155" t="s">
        <v>12</v>
      </c>
      <c r="E18" s="134" t="str">
        <f>IF(E17="No","Disqualified","Qualified")</f>
        <v>Disqualified</v>
      </c>
    </row>
    <row r="19" spans="1:11" s="35" customFormat="1" ht="13" x14ac:dyDescent="0.25">
      <c r="A19" s="138"/>
      <c r="B19" s="138"/>
      <c r="C19" s="138"/>
      <c r="D19" s="138"/>
      <c r="E19" s="139"/>
    </row>
    <row r="20" spans="1:11" ht="13" x14ac:dyDescent="0.3">
      <c r="A20" s="137" t="s">
        <v>184</v>
      </c>
      <c r="D20" s="137" t="s">
        <v>182</v>
      </c>
    </row>
    <row r="21" spans="1:11" ht="14.5" x14ac:dyDescent="0.35">
      <c r="A21" s="94" t="s">
        <v>72</v>
      </c>
      <c r="B21" s="16"/>
      <c r="C21"/>
      <c r="D21" s="94" t="s">
        <v>73</v>
      </c>
      <c r="E21" s="16"/>
      <c r="F21"/>
      <c r="G21"/>
      <c r="H21"/>
      <c r="I21"/>
      <c r="J21"/>
    </row>
    <row r="22" spans="1:11" ht="14.5" x14ac:dyDescent="0.35">
      <c r="A22" s="94" t="s">
        <v>0</v>
      </c>
      <c r="B22" s="96" t="s">
        <v>7</v>
      </c>
      <c r="C22"/>
      <c r="D22" s="94" t="s">
        <v>0</v>
      </c>
      <c r="E22" s="96" t="s">
        <v>7</v>
      </c>
      <c r="F22"/>
      <c r="G22"/>
      <c r="H22"/>
      <c r="I22"/>
      <c r="J22"/>
    </row>
    <row r="23" spans="1:11" ht="14.5" x14ac:dyDescent="0.35">
      <c r="A23" s="146" t="s">
        <v>11</v>
      </c>
      <c r="B23" s="152">
        <v>0.76000000000000023</v>
      </c>
      <c r="C23"/>
      <c r="D23" s="146" t="s">
        <v>11</v>
      </c>
      <c r="E23" s="152">
        <v>0</v>
      </c>
      <c r="F23"/>
      <c r="G23"/>
      <c r="H23"/>
      <c r="I23"/>
      <c r="J23"/>
    </row>
    <row r="24" spans="1:11" ht="14.5" x14ac:dyDescent="0.35">
      <c r="A24" s="148" t="s">
        <v>55</v>
      </c>
      <c r="B24" s="153">
        <v>0.15</v>
      </c>
      <c r="C24"/>
      <c r="D24" s="148" t="s">
        <v>55</v>
      </c>
      <c r="E24" s="153">
        <v>0</v>
      </c>
      <c r="F24"/>
      <c r="G24"/>
      <c r="H24"/>
      <c r="I24"/>
      <c r="J24"/>
    </row>
    <row r="25" spans="1:11" ht="14.5" x14ac:dyDescent="0.35">
      <c r="A25" s="147" t="s">
        <v>59</v>
      </c>
      <c r="B25" s="153">
        <v>0.09</v>
      </c>
      <c r="C25"/>
      <c r="D25" s="147" t="s">
        <v>59</v>
      </c>
      <c r="E25" s="153">
        <v>0</v>
      </c>
      <c r="F25"/>
      <c r="G25"/>
      <c r="H25"/>
      <c r="I25"/>
      <c r="J25"/>
    </row>
    <row r="26" spans="1:11" ht="14.5" x14ac:dyDescent="0.35">
      <c r="A26" s="16" t="s">
        <v>7</v>
      </c>
      <c r="B26" s="154">
        <v>1.0000000000000002</v>
      </c>
      <c r="C26"/>
      <c r="D26" s="16" t="s">
        <v>7</v>
      </c>
      <c r="E26" s="154">
        <v>0</v>
      </c>
      <c r="F26"/>
      <c r="G26"/>
      <c r="H26"/>
      <c r="I26"/>
      <c r="J26"/>
    </row>
    <row r="27" spans="1:11" ht="14.5" x14ac:dyDescent="0.35">
      <c r="A27" s="4"/>
      <c r="D27"/>
      <c r="E27"/>
      <c r="F27"/>
      <c r="G27"/>
      <c r="H27"/>
      <c r="I27"/>
      <c r="J27"/>
    </row>
    <row r="28" spans="1:11" ht="13" x14ac:dyDescent="0.3">
      <c r="A28" s="137" t="s">
        <v>185</v>
      </c>
      <c r="B28" s="131"/>
      <c r="D28" s="137" t="s">
        <v>183</v>
      </c>
    </row>
    <row r="29" spans="1:11" ht="14.5" x14ac:dyDescent="0.35">
      <c r="A29" s="94" t="s">
        <v>72</v>
      </c>
      <c r="B29" s="16"/>
      <c r="C29"/>
      <c r="D29" s="94" t="s">
        <v>73</v>
      </c>
      <c r="E29" s="16"/>
      <c r="F29"/>
      <c r="G29"/>
      <c r="H29"/>
      <c r="I29"/>
      <c r="J29"/>
      <c r="K29"/>
    </row>
    <row r="30" spans="1:11" ht="14.5" x14ac:dyDescent="0.35">
      <c r="A30" s="94" t="s">
        <v>0</v>
      </c>
      <c r="B30" s="96" t="s">
        <v>7</v>
      </c>
      <c r="C30"/>
      <c r="D30" s="94" t="s">
        <v>0</v>
      </c>
      <c r="E30" s="96" t="s">
        <v>7</v>
      </c>
      <c r="F30"/>
      <c r="G30"/>
      <c r="H30"/>
      <c r="I30"/>
      <c r="J30"/>
      <c r="K30"/>
    </row>
    <row r="31" spans="1:11" ht="14.5" x14ac:dyDescent="0.35">
      <c r="A31" s="146" t="s">
        <v>11</v>
      </c>
      <c r="B31" s="149">
        <v>0.94285714285714306</v>
      </c>
      <c r="C31"/>
      <c r="D31" s="146" t="s">
        <v>11</v>
      </c>
      <c r="E31" s="149">
        <v>0</v>
      </c>
      <c r="F31"/>
      <c r="G31"/>
      <c r="H31"/>
      <c r="I31"/>
      <c r="J31"/>
      <c r="K31"/>
    </row>
    <row r="32" spans="1:11" ht="14.5" x14ac:dyDescent="0.35">
      <c r="A32" s="147" t="s">
        <v>59</v>
      </c>
      <c r="B32" s="150">
        <v>5.7142857142857141E-2</v>
      </c>
      <c r="C32"/>
      <c r="D32" s="147" t="s">
        <v>59</v>
      </c>
      <c r="E32" s="150">
        <v>0</v>
      </c>
      <c r="F32"/>
      <c r="G32"/>
      <c r="H32"/>
      <c r="I32"/>
      <c r="J32"/>
      <c r="K32"/>
    </row>
    <row r="33" spans="1:11" ht="14.5" x14ac:dyDescent="0.35">
      <c r="A33" s="16" t="s">
        <v>178</v>
      </c>
      <c r="B33" s="151">
        <v>1.0000000000000002</v>
      </c>
      <c r="C33"/>
      <c r="D33" s="16" t="s">
        <v>178</v>
      </c>
      <c r="E33" s="151">
        <v>0</v>
      </c>
      <c r="F33"/>
      <c r="G33"/>
      <c r="H33"/>
      <c r="I33"/>
      <c r="J33"/>
      <c r="K33"/>
    </row>
    <row r="34" spans="1:11" ht="14.5" x14ac:dyDescent="0.35">
      <c r="A34"/>
      <c r="B34"/>
      <c r="C34"/>
      <c r="D34"/>
      <c r="E34"/>
      <c r="F34"/>
      <c r="G34"/>
      <c r="H34"/>
      <c r="I34"/>
      <c r="J34"/>
      <c r="K34"/>
    </row>
    <row r="35" spans="1:11" ht="14.5" x14ac:dyDescent="0.35">
      <c r="A35"/>
      <c r="B35"/>
      <c r="C35"/>
      <c r="D35" s="143" t="s">
        <v>181</v>
      </c>
      <c r="E35" s="16"/>
      <c r="F35"/>
      <c r="G35"/>
      <c r="H35"/>
      <c r="I35"/>
      <c r="J35"/>
      <c r="K35"/>
    </row>
    <row r="36" spans="1:11" ht="14.5" x14ac:dyDescent="0.35">
      <c r="A36"/>
      <c r="B36"/>
      <c r="C36"/>
      <c r="D36" s="16" t="s">
        <v>180</v>
      </c>
      <c r="E36" s="144">
        <f>GETPIVOTDATA("Weighted Answer",$D$21)*50%</f>
        <v>0</v>
      </c>
      <c r="F36"/>
      <c r="G36"/>
      <c r="H36"/>
      <c r="I36"/>
      <c r="J36"/>
      <c r="K36"/>
    </row>
    <row r="37" spans="1:11" ht="14.5" x14ac:dyDescent="0.35">
      <c r="A37"/>
      <c r="B37"/>
      <c r="C37"/>
      <c r="D37" s="16" t="s">
        <v>179</v>
      </c>
      <c r="E37" s="144">
        <f>GETPIVOTDATA("Weighted Answer",$D$29)*50%</f>
        <v>0</v>
      </c>
      <c r="F37"/>
      <c r="G37"/>
      <c r="H37"/>
      <c r="I37"/>
      <c r="J37"/>
      <c r="K37"/>
    </row>
    <row r="38" spans="1:11" ht="14.5" x14ac:dyDescent="0.35">
      <c r="A38"/>
      <c r="B38"/>
      <c r="C38"/>
      <c r="D38" s="143" t="s">
        <v>7</v>
      </c>
      <c r="E38" s="145">
        <f>SUM(E36:E37)</f>
        <v>0</v>
      </c>
      <c r="F38"/>
      <c r="G38"/>
      <c r="H38"/>
      <c r="I38"/>
      <c r="J38"/>
      <c r="K38"/>
    </row>
    <row r="39" spans="1:11" ht="14.5" x14ac:dyDescent="0.35">
      <c r="A39"/>
      <c r="B39"/>
      <c r="C39"/>
      <c r="D39"/>
      <c r="E39"/>
      <c r="F39"/>
      <c r="G39"/>
      <c r="H39"/>
      <c r="I39"/>
      <c r="J39"/>
      <c r="K39"/>
    </row>
    <row r="40" spans="1:11" ht="14.5" x14ac:dyDescent="0.35">
      <c r="A40"/>
      <c r="B40"/>
      <c r="C40"/>
      <c r="D40"/>
      <c r="E40"/>
      <c r="F40"/>
      <c r="G40"/>
      <c r="H40"/>
      <c r="I40"/>
      <c r="J40"/>
      <c r="K40"/>
    </row>
    <row r="41" spans="1:11" ht="14.5" x14ac:dyDescent="0.35">
      <c r="A41"/>
      <c r="B41"/>
      <c r="C41"/>
      <c r="D41"/>
      <c r="E41"/>
      <c r="F41"/>
      <c r="G41"/>
      <c r="H41"/>
      <c r="I41"/>
      <c r="J41"/>
      <c r="K41"/>
    </row>
    <row r="42" spans="1:11" ht="14.5" x14ac:dyDescent="0.35">
      <c r="A42"/>
      <c r="B42"/>
      <c r="C42"/>
      <c r="D42"/>
      <c r="E42"/>
      <c r="F42"/>
      <c r="G42"/>
      <c r="H42"/>
      <c r="I42"/>
      <c r="J42"/>
      <c r="K42"/>
    </row>
    <row r="43" spans="1:11" ht="14.5" x14ac:dyDescent="0.35">
      <c r="D43"/>
      <c r="E43"/>
      <c r="F43"/>
      <c r="G43"/>
      <c r="H43"/>
      <c r="I43"/>
      <c r="J43"/>
      <c r="K43"/>
    </row>
    <row r="44" spans="1:11" ht="14.5" x14ac:dyDescent="0.35">
      <c r="D44"/>
      <c r="E44"/>
      <c r="F44"/>
      <c r="G44"/>
      <c r="H44"/>
      <c r="I44"/>
      <c r="J44"/>
      <c r="K44"/>
    </row>
    <row r="45" spans="1:11" ht="14.5" x14ac:dyDescent="0.35">
      <c r="D45"/>
      <c r="E45"/>
      <c r="F45"/>
      <c r="G45"/>
      <c r="H45"/>
      <c r="I45"/>
      <c r="J45"/>
      <c r="K45"/>
    </row>
    <row r="46" spans="1:11" ht="14.5" x14ac:dyDescent="0.35">
      <c r="D46"/>
      <c r="E46"/>
      <c r="F46"/>
      <c r="G46"/>
      <c r="H46"/>
      <c r="I46"/>
      <c r="J46"/>
      <c r="K46"/>
    </row>
    <row r="47" spans="1:11" ht="14.5" x14ac:dyDescent="0.35">
      <c r="D47"/>
      <c r="E47"/>
      <c r="F47"/>
      <c r="G47"/>
      <c r="H47"/>
      <c r="I47"/>
      <c r="J47"/>
      <c r="K47"/>
    </row>
  </sheetData>
  <customSheetViews>
    <customSheetView guid="{0B0F6DEC-D23F-4278-910B-F2780CC5E1BF}" fitToPage="1">
      <selection activeCell="A12" sqref="A12"/>
      <pageMargins left="0.70866141732283472" right="0.70866141732283472" top="0.74803149606299213" bottom="0.74803149606299213" header="0.31496062992125984" footer="0.31496062992125984"/>
      <pageSetup paperSize="9" scale="99" orientation="portrait" verticalDpi="0" r:id="rId5"/>
      <headerFooter>
        <oddHeader>&amp;L&amp;F&amp;R&amp;A</oddHeader>
        <oddFooter>&amp;L&amp;D&amp;RPage &amp;P of &amp;N</oddFooter>
      </headerFooter>
    </customSheetView>
  </customSheetViews>
  <mergeCells count="11">
    <mergeCell ref="A1:C1"/>
    <mergeCell ref="A16:D16"/>
    <mergeCell ref="A17:D17"/>
    <mergeCell ref="D1:D3"/>
    <mergeCell ref="A14:B14"/>
    <mergeCell ref="A15:C15"/>
    <mergeCell ref="A18:D18"/>
    <mergeCell ref="B2:C2"/>
    <mergeCell ref="B3:C3"/>
    <mergeCell ref="B4:C4"/>
    <mergeCell ref="A6:E6"/>
  </mergeCells>
  <dataValidations count="1">
    <dataValidation type="list" allowBlank="1" showInputMessage="1" showErrorMessage="1" sqref="E17" xr:uid="{00000000-0002-0000-0000-000000000000}">
      <formula1>"Yes, No"</formula1>
    </dataValidation>
  </dataValidations>
  <pageMargins left="0.70866141732283472" right="0.70866141732283472" top="0.74803149606299213" bottom="0.74803149606299213" header="0.31496062992125984" footer="0.31496062992125984"/>
  <pageSetup paperSize="9" scale="99" orientation="portrait" r:id="rId6"/>
  <headerFooter>
    <oddHeader>&amp;L&amp;F&amp;R&amp;A</oddHeader>
    <oddFooter>&amp;L&amp;D&amp;RPage &amp;P of &amp;N</oddFooter>
  </headerFooter>
  <drawing r:id="rId7"/>
  <legacyDrawing r:id="rId8"/>
  <mc:AlternateContent xmlns:mc="http://schemas.openxmlformats.org/markup-compatibility/2006">
    <mc:Choice Requires="x14">
      <controls>
        <mc:AlternateContent xmlns:mc="http://schemas.openxmlformats.org/markup-compatibility/2006">
          <mc:Choice Requires="x14">
            <control shapeId="1026" r:id="rId9" name="Button 2">
              <controlPr defaultSize="0" print="0" autoFill="0" autoPict="0" macro="[0]!RefreshPivots" altText="Refresh tables">
                <anchor moveWithCells="1" sizeWithCells="1">
                  <from>
                    <xdr:col>2</xdr:col>
                    <xdr:colOff>641350</xdr:colOff>
                    <xdr:row>20</xdr:row>
                    <xdr:rowOff>76200</xdr:rowOff>
                  </from>
                  <to>
                    <xdr:col>2</xdr:col>
                    <xdr:colOff>1854200</xdr:colOff>
                    <xdr:row>22</xdr:row>
                    <xdr:rowOff>44450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M40"/>
  <sheetViews>
    <sheetView topLeftCell="G1" zoomScaleNormal="100" workbookViewId="0">
      <pane ySplit="8" topLeftCell="A9" activePane="bottomLeft" state="frozen"/>
      <selection pane="bottomLeft" activeCell="L9" sqref="L9:L38"/>
    </sheetView>
  </sheetViews>
  <sheetFormatPr defaultColWidth="9.08984375" defaultRowHeight="12.5" x14ac:dyDescent="0.25"/>
  <cols>
    <col min="1" max="1" width="7.453125" style="7" bestFit="1" customWidth="1"/>
    <col min="2" max="2" width="28" style="12" bestFit="1" customWidth="1"/>
    <col min="3" max="3" width="11.36328125" style="12" bestFit="1" customWidth="1"/>
    <col min="4" max="4" width="42.90625" style="12" bestFit="1" customWidth="1"/>
    <col min="5" max="5" width="29.90625" style="24" bestFit="1" customWidth="1"/>
    <col min="6" max="6" width="61" style="12" customWidth="1"/>
    <col min="7" max="7" width="21" style="7" customWidth="1"/>
    <col min="8" max="8" width="21.54296875" style="7" customWidth="1"/>
    <col min="9" max="9" width="11.453125" style="7" customWidth="1"/>
    <col min="10" max="10" width="14.08984375" style="7" customWidth="1"/>
    <col min="11" max="11" width="48.90625" style="8" customWidth="1"/>
    <col min="12" max="12" width="23.08984375" style="7" customWidth="1"/>
    <col min="13" max="13" width="15.08984375" style="7" customWidth="1"/>
    <col min="14" max="16384" width="9.08984375" style="1"/>
  </cols>
  <sheetData>
    <row r="1" spans="1:13" ht="14.4" customHeight="1" x14ac:dyDescent="0.25">
      <c r="A1" s="170" t="s">
        <v>19</v>
      </c>
      <c r="B1" s="170"/>
      <c r="C1" s="140"/>
      <c r="D1" s="140"/>
      <c r="E1" s="18"/>
      <c r="F1" s="18"/>
    </row>
    <row r="2" spans="1:13" ht="13" x14ac:dyDescent="0.25">
      <c r="A2" s="170" t="s">
        <v>17</v>
      </c>
      <c r="B2" s="170"/>
      <c r="C2" s="171">
        <f>Summary!B2</f>
        <v>0</v>
      </c>
      <c r="D2" s="171"/>
      <c r="E2" s="19"/>
      <c r="F2" s="19"/>
    </row>
    <row r="3" spans="1:13" ht="13" x14ac:dyDescent="0.25">
      <c r="A3" s="170" t="s">
        <v>9</v>
      </c>
      <c r="B3" s="170"/>
      <c r="C3" s="171">
        <f>Summary!B3</f>
        <v>0</v>
      </c>
      <c r="D3" s="171"/>
      <c r="E3" s="20"/>
      <c r="F3" s="20"/>
    </row>
    <row r="4" spans="1:13" ht="13" x14ac:dyDescent="0.25">
      <c r="A4" s="170" t="s">
        <v>16</v>
      </c>
      <c r="B4" s="170"/>
      <c r="C4" s="171">
        <f>Summary!B4</f>
        <v>0</v>
      </c>
      <c r="D4" s="171"/>
      <c r="E4" s="20"/>
      <c r="F4" s="20"/>
    </row>
    <row r="5" spans="1:13" x14ac:dyDescent="0.25">
      <c r="F5" s="24"/>
    </row>
    <row r="6" spans="1:13" ht="13" x14ac:dyDescent="0.25">
      <c r="A6" s="172" t="s">
        <v>6</v>
      </c>
      <c r="B6" s="172"/>
      <c r="C6" s="93"/>
      <c r="D6" s="93"/>
      <c r="E6" s="21"/>
      <c r="F6" s="21"/>
    </row>
    <row r="7" spans="1:13" ht="13" x14ac:dyDescent="0.25">
      <c r="A7" s="13"/>
      <c r="B7" s="10"/>
      <c r="C7" s="10"/>
      <c r="D7" s="11"/>
      <c r="E7" s="22"/>
      <c r="F7" s="11"/>
      <c r="G7" s="17"/>
      <c r="H7" s="9"/>
      <c r="I7" s="177" t="s">
        <v>14</v>
      </c>
      <c r="J7" s="178"/>
      <c r="K7" s="174" t="s">
        <v>15</v>
      </c>
      <c r="L7" s="175"/>
      <c r="M7" s="176"/>
    </row>
    <row r="8" spans="1:13" ht="26" x14ac:dyDescent="0.25">
      <c r="A8" s="49" t="s">
        <v>3</v>
      </c>
      <c r="B8" s="49" t="s">
        <v>0</v>
      </c>
      <c r="C8" s="50" t="s">
        <v>161</v>
      </c>
      <c r="D8" s="49" t="s">
        <v>5</v>
      </c>
      <c r="E8" s="47" t="s">
        <v>41</v>
      </c>
      <c r="F8" s="47" t="s">
        <v>39</v>
      </c>
      <c r="G8" s="51" t="s">
        <v>96</v>
      </c>
      <c r="H8" s="52" t="s">
        <v>52</v>
      </c>
      <c r="I8" s="53" t="s">
        <v>40</v>
      </c>
      <c r="J8" s="53" t="s">
        <v>1</v>
      </c>
      <c r="K8" s="54" t="s">
        <v>4</v>
      </c>
      <c r="L8" s="54" t="s">
        <v>42</v>
      </c>
      <c r="M8" s="54" t="s">
        <v>8</v>
      </c>
    </row>
    <row r="9" spans="1:13" ht="62.5" x14ac:dyDescent="0.25">
      <c r="A9" s="55">
        <v>1</v>
      </c>
      <c r="B9" s="56" t="s">
        <v>11</v>
      </c>
      <c r="C9" s="56" t="s">
        <v>162</v>
      </c>
      <c r="D9" s="56" t="s">
        <v>13</v>
      </c>
      <c r="E9" s="23" t="s">
        <v>103</v>
      </c>
      <c r="F9" s="15" t="s">
        <v>104</v>
      </c>
      <c r="G9" s="57"/>
      <c r="H9" s="58" t="s">
        <v>49</v>
      </c>
      <c r="I9" s="59">
        <f>IF(H9='Priority Ratings'!$C$21,'Priority Ratings'!$B$21,IF(H9='Priority Ratings'!$C$22,'Priority Ratings'!$B$22,IF(H9='Priority Ratings'!$C$23,'Priority Ratings'!$B$23,IF(H9='Priority Ratings'!$C$24,'Priority Ratings'!$B$24,IF(H9='Priority Ratings'!$C$25,'Priority Ratings'!$B$25,IF(H9='Priority Ratings'!$C$26,'Priority Ratings'!$B$26,IF(H9='Priority Ratings'!$C$27,'Priority Ratings'!$B$27,"No Rating")))))))</f>
        <v>4</v>
      </c>
      <c r="J9" s="60">
        <f t="shared" ref="J9:J38" si="0">I9/I$40</f>
        <v>0.04</v>
      </c>
      <c r="K9" s="61" t="s">
        <v>106</v>
      </c>
      <c r="L9" s="62"/>
      <c r="M9" s="60">
        <f t="shared" ref="M9:M32" si="1">J9*L9</f>
        <v>0</v>
      </c>
    </row>
    <row r="10" spans="1:13" ht="114" customHeight="1" x14ac:dyDescent="0.25">
      <c r="A10" s="55">
        <v>2</v>
      </c>
      <c r="B10" s="56" t="s">
        <v>11</v>
      </c>
      <c r="C10" s="56" t="s">
        <v>162</v>
      </c>
      <c r="D10" s="56" t="s">
        <v>13</v>
      </c>
      <c r="E10" s="23" t="s">
        <v>20</v>
      </c>
      <c r="F10" s="14" t="s">
        <v>21</v>
      </c>
      <c r="G10" s="57"/>
      <c r="H10" s="58" t="s">
        <v>49</v>
      </c>
      <c r="I10" s="59">
        <f>IF(H10='Priority Ratings'!$C$21,'Priority Ratings'!$B$21,IF(H10='Priority Ratings'!$C$22,'Priority Ratings'!$B$22,IF(H10='Priority Ratings'!$C$23,'Priority Ratings'!$B$23,IF(H10='Priority Ratings'!$C$24,'Priority Ratings'!$B$24,IF(H10='Priority Ratings'!$C$25,'Priority Ratings'!$B$25,IF(H10='Priority Ratings'!$C$26,'Priority Ratings'!$B$26,IF(H10='Priority Ratings'!$C$27,'Priority Ratings'!$B$27,"No Rating")))))))</f>
        <v>4</v>
      </c>
      <c r="J10" s="60">
        <f t="shared" si="0"/>
        <v>0.04</v>
      </c>
      <c r="K10" s="61" t="s">
        <v>89</v>
      </c>
      <c r="L10" s="62"/>
      <c r="M10" s="60">
        <f t="shared" si="1"/>
        <v>0</v>
      </c>
    </row>
    <row r="11" spans="1:13" ht="111.75" customHeight="1" x14ac:dyDescent="0.25">
      <c r="A11" s="55">
        <v>3</v>
      </c>
      <c r="B11" s="56" t="s">
        <v>11</v>
      </c>
      <c r="C11" s="56" t="s">
        <v>162</v>
      </c>
      <c r="D11" s="56" t="s">
        <v>13</v>
      </c>
      <c r="E11" s="23" t="s">
        <v>22</v>
      </c>
      <c r="F11" s="14" t="s">
        <v>99</v>
      </c>
      <c r="G11" s="57"/>
      <c r="H11" s="58" t="s">
        <v>49</v>
      </c>
      <c r="I11" s="59">
        <f>IF(H11='Priority Ratings'!$C$21,'Priority Ratings'!$B$21,IF(H11='Priority Ratings'!$C$22,'Priority Ratings'!$B$22,IF(H11='Priority Ratings'!$C$23,'Priority Ratings'!$B$23,IF(H11='Priority Ratings'!$C$24,'Priority Ratings'!$B$24,IF(H11='Priority Ratings'!$C$25,'Priority Ratings'!$B$25,IF(H11='Priority Ratings'!$C$26,'Priority Ratings'!$B$26,IF(H11='Priority Ratings'!$C$27,'Priority Ratings'!$B$27,"No Rating")))))))</f>
        <v>4</v>
      </c>
      <c r="J11" s="60">
        <f t="shared" si="0"/>
        <v>0.04</v>
      </c>
      <c r="K11" s="61" t="s">
        <v>89</v>
      </c>
      <c r="L11" s="62"/>
      <c r="M11" s="60">
        <f t="shared" si="1"/>
        <v>0</v>
      </c>
    </row>
    <row r="12" spans="1:13" ht="87.65" customHeight="1" x14ac:dyDescent="0.25">
      <c r="A12" s="55">
        <v>4</v>
      </c>
      <c r="B12" s="56" t="s">
        <v>11</v>
      </c>
      <c r="C12" s="56" t="s">
        <v>162</v>
      </c>
      <c r="D12" s="56" t="s">
        <v>13</v>
      </c>
      <c r="E12" s="23" t="s">
        <v>98</v>
      </c>
      <c r="F12" s="23" t="s">
        <v>107</v>
      </c>
      <c r="G12" s="57"/>
      <c r="H12" s="58" t="s">
        <v>50</v>
      </c>
      <c r="I12" s="59">
        <f>IF(H12='Priority Ratings'!$C$21,'Priority Ratings'!$B$21,IF(H12='Priority Ratings'!$C$22,'Priority Ratings'!$B$22,IF(H12='Priority Ratings'!$C$23,'Priority Ratings'!$B$23,IF(H12='Priority Ratings'!$C$24,'Priority Ratings'!$B$24,IF(H12='Priority Ratings'!$C$25,'Priority Ratings'!$B$25,IF(H12='Priority Ratings'!$C$26,'Priority Ratings'!$B$26,IF(H12='Priority Ratings'!$C$27,'Priority Ratings'!$B$27,"No Rating")))))))</f>
        <v>5</v>
      </c>
      <c r="J12" s="60">
        <f t="shared" si="0"/>
        <v>0.05</v>
      </c>
      <c r="K12" s="61" t="s">
        <v>89</v>
      </c>
      <c r="L12" s="62"/>
      <c r="M12" s="60">
        <f t="shared" si="1"/>
        <v>0</v>
      </c>
    </row>
    <row r="13" spans="1:13" ht="250.25" customHeight="1" x14ac:dyDescent="0.25">
      <c r="A13" s="55">
        <v>5</v>
      </c>
      <c r="B13" s="56" t="s">
        <v>11</v>
      </c>
      <c r="C13" s="56" t="s">
        <v>162</v>
      </c>
      <c r="D13" s="56" t="s">
        <v>13</v>
      </c>
      <c r="E13" s="23" t="s">
        <v>23</v>
      </c>
      <c r="F13" s="14" t="s">
        <v>24</v>
      </c>
      <c r="G13" s="57"/>
      <c r="H13" s="58" t="s">
        <v>48</v>
      </c>
      <c r="I13" s="59">
        <f>IF(H13='Priority Ratings'!$C$21,'Priority Ratings'!$B$21,IF(H13='Priority Ratings'!$C$22,'Priority Ratings'!$B$22,IF(H13='Priority Ratings'!$C$23,'Priority Ratings'!$B$23,IF(H13='Priority Ratings'!$C$24,'Priority Ratings'!$B$24,IF(H13='Priority Ratings'!$C$25,'Priority Ratings'!$B$25,IF(H13='Priority Ratings'!$C$26,'Priority Ratings'!$B$26,IF(H13='Priority Ratings'!$C$27,'Priority Ratings'!$B$27,"No Rating")))))))</f>
        <v>3</v>
      </c>
      <c r="J13" s="60">
        <f t="shared" si="0"/>
        <v>0.03</v>
      </c>
      <c r="K13" s="61" t="s">
        <v>89</v>
      </c>
      <c r="L13" s="62"/>
      <c r="M13" s="60">
        <f>J13*L13</f>
        <v>0</v>
      </c>
    </row>
    <row r="14" spans="1:13" ht="96.75" customHeight="1" x14ac:dyDescent="0.25">
      <c r="A14" s="55">
        <v>6</v>
      </c>
      <c r="B14" s="56" t="s">
        <v>11</v>
      </c>
      <c r="C14" s="56" t="s">
        <v>162</v>
      </c>
      <c r="D14" s="56" t="s">
        <v>13</v>
      </c>
      <c r="E14" s="23" t="s">
        <v>25</v>
      </c>
      <c r="F14" s="14" t="s">
        <v>26</v>
      </c>
      <c r="G14" s="57"/>
      <c r="H14" s="58" t="s">
        <v>49</v>
      </c>
      <c r="I14" s="59">
        <f>IF(H14='Priority Ratings'!$C$21,'Priority Ratings'!$B$21,IF(H14='Priority Ratings'!$C$22,'Priority Ratings'!$B$22,IF(H14='Priority Ratings'!$C$23,'Priority Ratings'!$B$23,IF(H14='Priority Ratings'!$C$24,'Priority Ratings'!$B$24,IF(H14='Priority Ratings'!$C$25,'Priority Ratings'!$B$25,IF(H14='Priority Ratings'!$C$26,'Priority Ratings'!$B$26,IF(H14='Priority Ratings'!$C$27,'Priority Ratings'!$B$27,"No Rating")))))))</f>
        <v>4</v>
      </c>
      <c r="J14" s="60">
        <f t="shared" si="0"/>
        <v>0.04</v>
      </c>
      <c r="K14" s="61" t="s">
        <v>89</v>
      </c>
      <c r="L14" s="62"/>
      <c r="M14" s="60">
        <f>J14*L14</f>
        <v>0</v>
      </c>
    </row>
    <row r="15" spans="1:13" ht="201" customHeight="1" x14ac:dyDescent="0.25">
      <c r="A15" s="55">
        <v>7</v>
      </c>
      <c r="B15" s="56" t="s">
        <v>11</v>
      </c>
      <c r="C15" s="56" t="s">
        <v>162</v>
      </c>
      <c r="D15" s="56" t="s">
        <v>13</v>
      </c>
      <c r="E15" s="23" t="s">
        <v>27</v>
      </c>
      <c r="F15" s="14" t="s">
        <v>28</v>
      </c>
      <c r="G15" s="57"/>
      <c r="H15" s="58" t="s">
        <v>49</v>
      </c>
      <c r="I15" s="59">
        <f>IF(H15='Priority Ratings'!$C$21,'Priority Ratings'!$B$21,IF(H15='Priority Ratings'!$C$22,'Priority Ratings'!$B$22,IF(H15='Priority Ratings'!$C$23,'Priority Ratings'!$B$23,IF(H15='Priority Ratings'!$C$24,'Priority Ratings'!$B$24,IF(H15='Priority Ratings'!$C$25,'Priority Ratings'!$B$25,IF(H15='Priority Ratings'!$C$26,'Priority Ratings'!$B$26,IF(H15='Priority Ratings'!$C$27,'Priority Ratings'!$B$27,"No Rating")))))))</f>
        <v>4</v>
      </c>
      <c r="J15" s="60">
        <f t="shared" si="0"/>
        <v>0.04</v>
      </c>
      <c r="K15" s="61" t="s">
        <v>89</v>
      </c>
      <c r="L15" s="62"/>
      <c r="M15" s="60">
        <f>J15*L15</f>
        <v>0</v>
      </c>
    </row>
    <row r="16" spans="1:13" s="2" customFormat="1" ht="78.75" customHeight="1" x14ac:dyDescent="0.25">
      <c r="A16" s="55">
        <v>8</v>
      </c>
      <c r="B16" s="56" t="s">
        <v>11</v>
      </c>
      <c r="C16" s="56" t="s">
        <v>162</v>
      </c>
      <c r="D16" s="56" t="s">
        <v>13</v>
      </c>
      <c r="E16" s="23" t="s">
        <v>105</v>
      </c>
      <c r="F16" s="14" t="s">
        <v>29</v>
      </c>
      <c r="G16" s="63" t="s">
        <v>18</v>
      </c>
      <c r="H16" s="64" t="s">
        <v>49</v>
      </c>
      <c r="I16" s="59">
        <f>IF(H16='Priority Ratings'!$C$21,'Priority Ratings'!$B$21,IF(H16='Priority Ratings'!$C$22,'Priority Ratings'!$B$22,IF(H16='Priority Ratings'!$C$23,'Priority Ratings'!$B$23,IF(H16='Priority Ratings'!$C$24,'Priority Ratings'!$B$24,IF(H16='Priority Ratings'!$C$25,'Priority Ratings'!$B$25,IF(H16='Priority Ratings'!$C$26,'Priority Ratings'!$B$26,IF(H16='Priority Ratings'!$C$27,'Priority Ratings'!$B$27,"No Rating")))))))</f>
        <v>4</v>
      </c>
      <c r="J16" s="60">
        <f t="shared" si="0"/>
        <v>0.04</v>
      </c>
      <c r="K16" s="61" t="s">
        <v>89</v>
      </c>
      <c r="L16" s="62"/>
      <c r="M16" s="60">
        <f t="shared" si="1"/>
        <v>0</v>
      </c>
    </row>
    <row r="17" spans="1:13" ht="79.5" customHeight="1" x14ac:dyDescent="0.25">
      <c r="A17" s="55">
        <v>9</v>
      </c>
      <c r="B17" s="56" t="s">
        <v>11</v>
      </c>
      <c r="C17" s="56" t="s">
        <v>162</v>
      </c>
      <c r="D17" s="56" t="s">
        <v>13</v>
      </c>
      <c r="E17" s="23" t="s">
        <v>30</v>
      </c>
      <c r="F17" s="14" t="s">
        <v>31</v>
      </c>
      <c r="G17" s="57"/>
      <c r="H17" s="58" t="s">
        <v>49</v>
      </c>
      <c r="I17" s="59">
        <f>IF(H17='Priority Ratings'!$C$21,'Priority Ratings'!$B$21,IF(H17='Priority Ratings'!$C$22,'Priority Ratings'!$B$22,IF(H17='Priority Ratings'!$C$23,'Priority Ratings'!$B$23,IF(H17='Priority Ratings'!$C$24,'Priority Ratings'!$B$24,IF(H17='Priority Ratings'!$C$25,'Priority Ratings'!$B$25,IF(H17='Priority Ratings'!$C$26,'Priority Ratings'!$B$26,IF(H17='Priority Ratings'!$C$27,'Priority Ratings'!$B$27,"No Rating")))))))</f>
        <v>4</v>
      </c>
      <c r="J17" s="60">
        <f t="shared" si="0"/>
        <v>0.04</v>
      </c>
      <c r="K17" s="61" t="s">
        <v>89</v>
      </c>
      <c r="L17" s="62"/>
      <c r="M17" s="60">
        <f t="shared" si="1"/>
        <v>0</v>
      </c>
    </row>
    <row r="18" spans="1:13" ht="68.25" customHeight="1" x14ac:dyDescent="0.25">
      <c r="A18" s="55">
        <v>10</v>
      </c>
      <c r="B18" s="56" t="s">
        <v>11</v>
      </c>
      <c r="C18" s="56" t="s">
        <v>162</v>
      </c>
      <c r="D18" s="56" t="s">
        <v>13</v>
      </c>
      <c r="E18" s="23" t="s">
        <v>32</v>
      </c>
      <c r="F18" s="14" t="s">
        <v>43</v>
      </c>
      <c r="G18" s="57"/>
      <c r="H18" s="58" t="s">
        <v>47</v>
      </c>
      <c r="I18" s="59">
        <f>IF(H18='Priority Ratings'!$C$21,'Priority Ratings'!$B$21,IF(H18='Priority Ratings'!$C$22,'Priority Ratings'!$B$22,IF(H18='Priority Ratings'!$C$23,'Priority Ratings'!$B$23,IF(H18='Priority Ratings'!$C$24,'Priority Ratings'!$B$24,IF(H18='Priority Ratings'!$C$25,'Priority Ratings'!$B$25,IF(H18='Priority Ratings'!$C$26,'Priority Ratings'!$B$26,IF(H18='Priority Ratings'!$C$27,'Priority Ratings'!$B$27,"No Rating")))))))</f>
        <v>2</v>
      </c>
      <c r="J18" s="60">
        <f t="shared" si="0"/>
        <v>0.02</v>
      </c>
      <c r="K18" s="61" t="s">
        <v>89</v>
      </c>
      <c r="L18" s="62"/>
      <c r="M18" s="60">
        <f t="shared" si="1"/>
        <v>0</v>
      </c>
    </row>
    <row r="19" spans="1:13" ht="50" x14ac:dyDescent="0.25">
      <c r="A19" s="55">
        <v>11</v>
      </c>
      <c r="B19" s="56" t="s">
        <v>11</v>
      </c>
      <c r="C19" s="56" t="s">
        <v>162</v>
      </c>
      <c r="D19" s="56" t="s">
        <v>13</v>
      </c>
      <c r="E19" s="23" t="s">
        <v>33</v>
      </c>
      <c r="F19" s="14" t="s">
        <v>44</v>
      </c>
      <c r="G19" s="57"/>
      <c r="H19" s="58" t="s">
        <v>47</v>
      </c>
      <c r="I19" s="59">
        <f>IF(H19='Priority Ratings'!$C$21,'Priority Ratings'!$B$21,IF(H19='Priority Ratings'!$C$22,'Priority Ratings'!$B$22,IF(H19='Priority Ratings'!$C$23,'Priority Ratings'!$B$23,IF(H19='Priority Ratings'!$C$24,'Priority Ratings'!$B$24,IF(H19='Priority Ratings'!$C$25,'Priority Ratings'!$B$25,IF(H19='Priority Ratings'!$C$26,'Priority Ratings'!$B$26,IF(H19='Priority Ratings'!$C$27,'Priority Ratings'!$B$27,"No Rating")))))))</f>
        <v>2</v>
      </c>
      <c r="J19" s="60">
        <f t="shared" si="0"/>
        <v>0.02</v>
      </c>
      <c r="K19" s="61" t="s">
        <v>89</v>
      </c>
      <c r="L19" s="62"/>
      <c r="M19" s="60">
        <f t="shared" si="1"/>
        <v>0</v>
      </c>
    </row>
    <row r="20" spans="1:13" ht="262.5" x14ac:dyDescent="0.25">
      <c r="A20" s="55">
        <v>12</v>
      </c>
      <c r="B20" s="56" t="s">
        <v>11</v>
      </c>
      <c r="C20" s="56" t="s">
        <v>162</v>
      </c>
      <c r="D20" s="56" t="s">
        <v>13</v>
      </c>
      <c r="E20" s="23" t="s">
        <v>34</v>
      </c>
      <c r="F20" s="23" t="s">
        <v>100</v>
      </c>
      <c r="G20" s="57"/>
      <c r="H20" s="58" t="s">
        <v>49</v>
      </c>
      <c r="I20" s="59">
        <f>IF(H20='Priority Ratings'!$C$21,'Priority Ratings'!$B$21,IF(H20='Priority Ratings'!$C$22,'Priority Ratings'!$B$22,IF(H20='Priority Ratings'!$C$23,'Priority Ratings'!$B$23,IF(H20='Priority Ratings'!$C$24,'Priority Ratings'!$B$24,IF(H20='Priority Ratings'!$C$25,'Priority Ratings'!$B$25,IF(H20='Priority Ratings'!$C$26,'Priority Ratings'!$B$26,IF(H20='Priority Ratings'!$C$27,'Priority Ratings'!$B$27,"No Rating")))))))</f>
        <v>4</v>
      </c>
      <c r="J20" s="60">
        <f t="shared" si="0"/>
        <v>0.04</v>
      </c>
      <c r="K20" s="61" t="s">
        <v>89</v>
      </c>
      <c r="L20" s="62"/>
      <c r="M20" s="60">
        <f t="shared" si="1"/>
        <v>0</v>
      </c>
    </row>
    <row r="21" spans="1:13" ht="250.25" customHeight="1" x14ac:dyDescent="0.25">
      <c r="A21" s="55">
        <v>13</v>
      </c>
      <c r="B21" s="56" t="s">
        <v>11</v>
      </c>
      <c r="C21" s="56" t="s">
        <v>162</v>
      </c>
      <c r="D21" s="56" t="s">
        <v>13</v>
      </c>
      <c r="E21" s="23" t="s">
        <v>35</v>
      </c>
      <c r="F21" s="14" t="s">
        <v>101</v>
      </c>
      <c r="G21" s="57"/>
      <c r="H21" s="58" t="s">
        <v>48</v>
      </c>
      <c r="I21" s="59">
        <f>IF(H21='Priority Ratings'!$C$21,'Priority Ratings'!$B$21,IF(H21='Priority Ratings'!$C$22,'Priority Ratings'!$B$22,IF(H21='Priority Ratings'!$C$23,'Priority Ratings'!$B$23,IF(H21='Priority Ratings'!$C$24,'Priority Ratings'!$B$24,IF(H21='Priority Ratings'!$C$25,'Priority Ratings'!$B$25,IF(H21='Priority Ratings'!$C$26,'Priority Ratings'!$B$26,IF(H21='Priority Ratings'!$C$27,'Priority Ratings'!$B$27,"No Rating")))))))</f>
        <v>3</v>
      </c>
      <c r="J21" s="60">
        <f t="shared" si="0"/>
        <v>0.03</v>
      </c>
      <c r="K21" s="61" t="s">
        <v>89</v>
      </c>
      <c r="L21" s="62"/>
      <c r="M21" s="60">
        <f t="shared" si="1"/>
        <v>0</v>
      </c>
    </row>
    <row r="22" spans="1:13" ht="409.5" x14ac:dyDescent="0.25">
      <c r="A22" s="55">
        <v>14</v>
      </c>
      <c r="B22" s="56" t="s">
        <v>11</v>
      </c>
      <c r="C22" s="56" t="s">
        <v>162</v>
      </c>
      <c r="D22" s="56" t="s">
        <v>13</v>
      </c>
      <c r="E22" s="23" t="s">
        <v>36</v>
      </c>
      <c r="F22" s="14" t="s">
        <v>102</v>
      </c>
      <c r="G22" s="57"/>
      <c r="H22" s="58" t="s">
        <v>48</v>
      </c>
      <c r="I22" s="59">
        <f>IF(H22='Priority Ratings'!$C$21,'Priority Ratings'!$B$21,IF(H22='Priority Ratings'!$C$22,'Priority Ratings'!$B$22,IF(H22='Priority Ratings'!$C$23,'Priority Ratings'!$B$23,IF(H22='Priority Ratings'!$C$24,'Priority Ratings'!$B$24,IF(H22='Priority Ratings'!$C$25,'Priority Ratings'!$B$25,IF(H22='Priority Ratings'!$C$26,'Priority Ratings'!$B$26,IF(H22='Priority Ratings'!$C$27,'Priority Ratings'!$B$27,"No Rating")))))))</f>
        <v>3</v>
      </c>
      <c r="J22" s="60">
        <f t="shared" si="0"/>
        <v>0.03</v>
      </c>
      <c r="K22" s="61" t="s">
        <v>89</v>
      </c>
      <c r="L22" s="62"/>
      <c r="M22" s="60">
        <f t="shared" si="1"/>
        <v>0</v>
      </c>
    </row>
    <row r="23" spans="1:13" ht="250.25" customHeight="1" x14ac:dyDescent="0.25">
      <c r="A23" s="55">
        <v>15</v>
      </c>
      <c r="B23" s="56" t="s">
        <v>11</v>
      </c>
      <c r="C23" s="56" t="s">
        <v>162</v>
      </c>
      <c r="D23" s="56" t="s">
        <v>13</v>
      </c>
      <c r="E23" s="23" t="s">
        <v>37</v>
      </c>
      <c r="F23" s="14" t="s">
        <v>38</v>
      </c>
      <c r="G23" s="57"/>
      <c r="H23" s="58" t="s">
        <v>49</v>
      </c>
      <c r="I23" s="59">
        <f>IF(H23='Priority Ratings'!$C$21,'Priority Ratings'!$B$21,IF(H23='Priority Ratings'!$C$22,'Priority Ratings'!$B$22,IF(H23='Priority Ratings'!$C$23,'Priority Ratings'!$B$23,IF(H23='Priority Ratings'!$C$24,'Priority Ratings'!$B$24,IF(H23='Priority Ratings'!$C$25,'Priority Ratings'!$B$25,IF(H23='Priority Ratings'!$C$26,'Priority Ratings'!$B$26,IF(H23='Priority Ratings'!$C$27,'Priority Ratings'!$B$27,"No Rating")))))))</f>
        <v>4</v>
      </c>
      <c r="J23" s="60">
        <f t="shared" si="0"/>
        <v>0.04</v>
      </c>
      <c r="K23" s="61" t="s">
        <v>89</v>
      </c>
      <c r="L23" s="62"/>
      <c r="M23" s="60">
        <f t="shared" si="1"/>
        <v>0</v>
      </c>
    </row>
    <row r="24" spans="1:13" ht="62.5" x14ac:dyDescent="0.25">
      <c r="A24" s="55">
        <v>16</v>
      </c>
      <c r="B24" s="65" t="s">
        <v>55</v>
      </c>
      <c r="C24" s="65" t="s">
        <v>108</v>
      </c>
      <c r="D24" s="65" t="s">
        <v>77</v>
      </c>
      <c r="E24" s="66" t="s">
        <v>163</v>
      </c>
      <c r="F24" s="14"/>
      <c r="G24" s="57"/>
      <c r="H24" s="58" t="s">
        <v>48</v>
      </c>
      <c r="I24" s="59">
        <f>IF(H24='Priority Ratings'!$C$21,'Priority Ratings'!$B$21,IF(H24='Priority Ratings'!$C$22,'Priority Ratings'!$B$22,IF(H24='Priority Ratings'!$C$23,'Priority Ratings'!$B$23,IF(H24='Priority Ratings'!$C$24,'Priority Ratings'!$B$24,IF(H24='Priority Ratings'!$C$25,'Priority Ratings'!$B$25,IF(H24='Priority Ratings'!$C$26,'Priority Ratings'!$B$26,IF(H24='Priority Ratings'!$C$27,'Priority Ratings'!$B$27,"No Rating")))))))</f>
        <v>3</v>
      </c>
      <c r="J24" s="60">
        <f t="shared" si="0"/>
        <v>0.03</v>
      </c>
      <c r="K24" s="67" t="s">
        <v>54</v>
      </c>
      <c r="L24" s="62"/>
      <c r="M24" s="68">
        <f>J24*L24</f>
        <v>0</v>
      </c>
    </row>
    <row r="25" spans="1:13" ht="50" customHeight="1" x14ac:dyDescent="0.25">
      <c r="A25" s="55">
        <v>17</v>
      </c>
      <c r="B25" s="65" t="s">
        <v>55</v>
      </c>
      <c r="C25" s="65" t="s">
        <v>108</v>
      </c>
      <c r="D25" s="65" t="s">
        <v>78</v>
      </c>
      <c r="E25" s="66" t="s">
        <v>163</v>
      </c>
      <c r="F25" s="14"/>
      <c r="G25" s="57"/>
      <c r="H25" s="58" t="s">
        <v>48</v>
      </c>
      <c r="I25" s="59">
        <f>IF(H25='Priority Ratings'!$C$21,'Priority Ratings'!$B$21,IF(H25='Priority Ratings'!$C$22,'Priority Ratings'!$B$22,IF(H25='Priority Ratings'!$C$23,'Priority Ratings'!$B$23,IF(H25='Priority Ratings'!$C$24,'Priority Ratings'!$B$24,IF(H25='Priority Ratings'!$C$25,'Priority Ratings'!$B$25,IF(H25='Priority Ratings'!$C$26,'Priority Ratings'!$B$26,IF(H25='Priority Ratings'!$C$27,'Priority Ratings'!$B$27,"No Rating")))))))</f>
        <v>3</v>
      </c>
      <c r="J25" s="60">
        <f t="shared" si="0"/>
        <v>0.03</v>
      </c>
      <c r="K25" s="67" t="s">
        <v>54</v>
      </c>
      <c r="L25" s="62"/>
      <c r="M25" s="68">
        <f t="shared" si="1"/>
        <v>0</v>
      </c>
    </row>
    <row r="26" spans="1:13" ht="76.25" customHeight="1" x14ac:dyDescent="0.25">
      <c r="A26" s="55">
        <v>18</v>
      </c>
      <c r="B26" s="65" t="s">
        <v>55</v>
      </c>
      <c r="C26" s="65" t="s">
        <v>108</v>
      </c>
      <c r="D26" s="65" t="s">
        <v>80</v>
      </c>
      <c r="E26" s="66" t="s">
        <v>163</v>
      </c>
      <c r="F26" s="14"/>
      <c r="G26" s="57"/>
      <c r="H26" s="58" t="s">
        <v>48</v>
      </c>
      <c r="I26" s="59">
        <f>IF(H26='Priority Ratings'!$C$21,'Priority Ratings'!$B$21,IF(H26='Priority Ratings'!$C$22,'Priority Ratings'!$B$22,IF(H26='Priority Ratings'!$C$23,'Priority Ratings'!$B$23,IF(H26='Priority Ratings'!$C$24,'Priority Ratings'!$B$24,IF(H26='Priority Ratings'!$C$25,'Priority Ratings'!$B$25,IF(H26='Priority Ratings'!$C$26,'Priority Ratings'!$B$26,IF(H26='Priority Ratings'!$C$27,'Priority Ratings'!$B$27,"No Rating")))))))</f>
        <v>3</v>
      </c>
      <c r="J26" s="60">
        <f t="shared" si="0"/>
        <v>0.03</v>
      </c>
      <c r="K26" s="67" t="s">
        <v>56</v>
      </c>
      <c r="L26" s="62"/>
      <c r="M26" s="68">
        <f t="shared" si="1"/>
        <v>0</v>
      </c>
    </row>
    <row r="27" spans="1:13" ht="54" customHeight="1" x14ac:dyDescent="0.25">
      <c r="A27" s="55">
        <v>19</v>
      </c>
      <c r="B27" s="65" t="s">
        <v>55</v>
      </c>
      <c r="C27" s="65" t="s">
        <v>108</v>
      </c>
      <c r="D27" s="69" t="s">
        <v>79</v>
      </c>
      <c r="E27" s="66" t="s">
        <v>163</v>
      </c>
      <c r="F27" s="14"/>
      <c r="G27" s="57"/>
      <c r="H27" s="58" t="s">
        <v>48</v>
      </c>
      <c r="I27" s="59">
        <f>IF(H27='Priority Ratings'!$C$21,'Priority Ratings'!$B$21,IF(H27='Priority Ratings'!$C$22,'Priority Ratings'!$B$22,IF(H27='Priority Ratings'!$C$23,'Priority Ratings'!$B$23,IF(H27='Priority Ratings'!$C$24,'Priority Ratings'!$B$24,IF(H27='Priority Ratings'!$C$25,'Priority Ratings'!$B$25,IF(H27='Priority Ratings'!$C$26,'Priority Ratings'!$B$26,IF(H27='Priority Ratings'!$C$27,'Priority Ratings'!$B$27,"No Rating")))))))</f>
        <v>3</v>
      </c>
      <c r="J27" s="60">
        <f t="shared" si="0"/>
        <v>0.03</v>
      </c>
      <c r="K27" s="67" t="s">
        <v>57</v>
      </c>
      <c r="L27" s="62"/>
      <c r="M27" s="68">
        <f t="shared" si="1"/>
        <v>0</v>
      </c>
    </row>
    <row r="28" spans="1:13" ht="25" x14ac:dyDescent="0.25">
      <c r="A28" s="55">
        <v>20</v>
      </c>
      <c r="B28" s="65" t="s">
        <v>55</v>
      </c>
      <c r="C28" s="65" t="s">
        <v>108</v>
      </c>
      <c r="D28" s="65" t="s">
        <v>58</v>
      </c>
      <c r="E28" s="66" t="s">
        <v>163</v>
      </c>
      <c r="F28" s="14"/>
      <c r="G28" s="57"/>
      <c r="H28" s="58" t="s">
        <v>48</v>
      </c>
      <c r="I28" s="59">
        <f>IF(H28='Priority Ratings'!$C$21,'Priority Ratings'!$B$21,IF(H28='Priority Ratings'!$C$22,'Priority Ratings'!$B$22,IF(H28='Priority Ratings'!$C$23,'Priority Ratings'!$B$23,IF(H28='Priority Ratings'!$C$24,'Priority Ratings'!$B$24,IF(H28='Priority Ratings'!$C$25,'Priority Ratings'!$B$25,IF(H28='Priority Ratings'!$C$26,'Priority Ratings'!$B$26,IF(H28='Priority Ratings'!$C$27,'Priority Ratings'!$B$27,"No Rating")))))))</f>
        <v>3</v>
      </c>
      <c r="J28" s="60">
        <f t="shared" si="0"/>
        <v>0.03</v>
      </c>
      <c r="K28" s="67" t="s">
        <v>57</v>
      </c>
      <c r="L28" s="62"/>
      <c r="M28" s="68">
        <f t="shared" si="1"/>
        <v>0</v>
      </c>
    </row>
    <row r="29" spans="1:13" ht="43.25" customHeight="1" x14ac:dyDescent="0.25">
      <c r="A29" s="55">
        <v>21</v>
      </c>
      <c r="B29" s="65" t="s">
        <v>59</v>
      </c>
      <c r="C29" s="65" t="s">
        <v>108</v>
      </c>
      <c r="D29" s="65" t="s">
        <v>90</v>
      </c>
      <c r="E29" s="66" t="s">
        <v>163</v>
      </c>
      <c r="F29" s="14" t="s">
        <v>81</v>
      </c>
      <c r="G29" s="70"/>
      <c r="H29" s="58" t="s">
        <v>48</v>
      </c>
      <c r="I29" s="59">
        <f>IF(H29='Priority Ratings'!$C$21,'Priority Ratings'!$B$21,IF(H29='Priority Ratings'!$C$22,'Priority Ratings'!$B$22,IF(H29='Priority Ratings'!$C$23,'Priority Ratings'!$B$23,IF(H29='Priority Ratings'!$C$24,'Priority Ratings'!$B$24,IF(H29='Priority Ratings'!$C$25,'Priority Ratings'!$B$25,IF(H29='Priority Ratings'!$C$26,'Priority Ratings'!$B$26,IF(H29='Priority Ratings'!$C$27,'Priority Ratings'!$B$27,"No Rating")))))))</f>
        <v>3</v>
      </c>
      <c r="J29" s="60">
        <f t="shared" si="0"/>
        <v>0.03</v>
      </c>
      <c r="K29" s="67" t="s">
        <v>57</v>
      </c>
      <c r="L29" s="62"/>
      <c r="M29" s="68">
        <f t="shared" si="1"/>
        <v>0</v>
      </c>
    </row>
    <row r="30" spans="1:13" ht="50" x14ac:dyDescent="0.25">
      <c r="A30" s="55">
        <v>22</v>
      </c>
      <c r="B30" s="65" t="s">
        <v>59</v>
      </c>
      <c r="C30" s="65" t="s">
        <v>108</v>
      </c>
      <c r="D30" s="65" t="s">
        <v>164</v>
      </c>
      <c r="E30" s="66" t="s">
        <v>165</v>
      </c>
      <c r="F30" s="14"/>
      <c r="G30" s="70" t="s">
        <v>60</v>
      </c>
      <c r="H30" s="58" t="s">
        <v>48</v>
      </c>
      <c r="I30" s="59">
        <f>IF(H30='Priority Ratings'!$C$21,'Priority Ratings'!$B$21,IF(H30='Priority Ratings'!$C$22,'Priority Ratings'!$B$22,IF(H30='Priority Ratings'!$C$23,'Priority Ratings'!$B$23,IF(H30='Priority Ratings'!$C$24,'Priority Ratings'!$B$24,IF(H30='Priority Ratings'!$C$25,'Priority Ratings'!$B$25,IF(H30='Priority Ratings'!$C$26,'Priority Ratings'!$B$26,IF(H30='Priority Ratings'!$C$27,'Priority Ratings'!$B$27,"No Rating")))))))</f>
        <v>3</v>
      </c>
      <c r="J30" s="60">
        <f t="shared" si="0"/>
        <v>0.03</v>
      </c>
      <c r="K30" s="67" t="s">
        <v>61</v>
      </c>
      <c r="L30" s="62"/>
      <c r="M30" s="68">
        <f t="shared" si="1"/>
        <v>0</v>
      </c>
    </row>
    <row r="31" spans="1:13" ht="50" x14ac:dyDescent="0.25">
      <c r="A31" s="55">
        <v>23</v>
      </c>
      <c r="B31" s="65" t="s">
        <v>11</v>
      </c>
      <c r="C31" s="65" t="s">
        <v>108</v>
      </c>
      <c r="D31" s="65" t="s">
        <v>93</v>
      </c>
      <c r="E31" s="66" t="s">
        <v>110</v>
      </c>
      <c r="F31" s="14"/>
      <c r="G31" s="70"/>
      <c r="H31" s="58" t="s">
        <v>48</v>
      </c>
      <c r="I31" s="59">
        <f>IF(H31='Priority Ratings'!$C$21,'Priority Ratings'!$B$21,IF(H31='Priority Ratings'!$C$22,'Priority Ratings'!$B$22,IF(H31='Priority Ratings'!$C$23,'Priority Ratings'!$B$23,IF(H31='Priority Ratings'!$C$24,'Priority Ratings'!$B$24,IF(H31='Priority Ratings'!$C$25,'Priority Ratings'!$B$25,IF(H31='Priority Ratings'!$C$26,'Priority Ratings'!$B$26,IF(H31='Priority Ratings'!$C$27,'Priority Ratings'!$B$27,"No Rating")))))))</f>
        <v>3</v>
      </c>
      <c r="J31" s="60">
        <f t="shared" si="0"/>
        <v>0.03</v>
      </c>
      <c r="K31" s="67" t="s">
        <v>84</v>
      </c>
      <c r="L31" s="62"/>
      <c r="M31" s="68">
        <f t="shared" si="1"/>
        <v>0</v>
      </c>
    </row>
    <row r="32" spans="1:13" ht="62.5" x14ac:dyDescent="0.25">
      <c r="A32" s="55">
        <v>24</v>
      </c>
      <c r="B32" s="65" t="s">
        <v>59</v>
      </c>
      <c r="C32" s="65" t="s">
        <v>108</v>
      </c>
      <c r="D32" s="65" t="s">
        <v>82</v>
      </c>
      <c r="E32" s="66" t="s">
        <v>110</v>
      </c>
      <c r="F32" s="14"/>
      <c r="G32" s="70" t="s">
        <v>83</v>
      </c>
      <c r="H32" s="58" t="s">
        <v>48</v>
      </c>
      <c r="I32" s="59">
        <f>IF(H32='Priority Ratings'!$C$21,'Priority Ratings'!$B$21,IF(H32='Priority Ratings'!$C$22,'Priority Ratings'!$B$22,IF(H32='Priority Ratings'!$C$23,'Priority Ratings'!$B$23,IF(H32='Priority Ratings'!$C$24,'Priority Ratings'!$B$24,IF(H32='Priority Ratings'!$C$25,'Priority Ratings'!$B$25,IF(H32='Priority Ratings'!$C$26,'Priority Ratings'!$B$26,IF(H32='Priority Ratings'!$C$27,'Priority Ratings'!$B$27,"No Rating")))))))</f>
        <v>3</v>
      </c>
      <c r="J32" s="60">
        <f t="shared" si="0"/>
        <v>0.03</v>
      </c>
      <c r="K32" s="71" t="s">
        <v>94</v>
      </c>
      <c r="L32" s="62"/>
      <c r="M32" s="68">
        <f t="shared" si="1"/>
        <v>0</v>
      </c>
    </row>
    <row r="33" spans="1:13" ht="60.75" customHeight="1" x14ac:dyDescent="0.25">
      <c r="A33" s="55">
        <v>25</v>
      </c>
      <c r="B33" s="72" t="s">
        <v>11</v>
      </c>
      <c r="C33" s="72" t="s">
        <v>108</v>
      </c>
      <c r="D33" s="72" t="s">
        <v>62</v>
      </c>
      <c r="E33" s="73" t="s">
        <v>110</v>
      </c>
      <c r="F33" s="14"/>
      <c r="G33" s="74" t="s">
        <v>63</v>
      </c>
      <c r="H33" s="58" t="s">
        <v>48</v>
      </c>
      <c r="I33" s="59">
        <f>IF(H33='Priority Ratings'!$C$21,'Priority Ratings'!$B$21,IF(H33='Priority Ratings'!$C$22,'Priority Ratings'!$B$22,IF(H33='Priority Ratings'!$C$23,'Priority Ratings'!$B$23,IF(H33='Priority Ratings'!$C$24,'Priority Ratings'!$B$24,IF(H33='Priority Ratings'!$C$25,'Priority Ratings'!$B$25,IF(H33='Priority Ratings'!$C$26,'Priority Ratings'!$B$26,IF(H33='Priority Ratings'!$C$27,'Priority Ratings'!$B$27,"No Rating")))))))</f>
        <v>3</v>
      </c>
      <c r="J33" s="60">
        <f t="shared" si="0"/>
        <v>0.03</v>
      </c>
      <c r="K33" s="75" t="s">
        <v>95</v>
      </c>
      <c r="L33" s="62"/>
      <c r="M33" s="76">
        <f t="shared" ref="M33:M38" si="2">J33*L33</f>
        <v>0</v>
      </c>
    </row>
    <row r="34" spans="1:13" s="27" customFormat="1" ht="50" x14ac:dyDescent="0.25">
      <c r="A34" s="55">
        <v>26</v>
      </c>
      <c r="B34" s="77" t="s">
        <v>11</v>
      </c>
      <c r="C34" s="77" t="s">
        <v>108</v>
      </c>
      <c r="D34" s="77" t="s">
        <v>74</v>
      </c>
      <c r="E34" s="78" t="s">
        <v>166</v>
      </c>
      <c r="F34" s="48" t="s">
        <v>91</v>
      </c>
      <c r="G34" s="70"/>
      <c r="H34" s="79" t="s">
        <v>49</v>
      </c>
      <c r="I34" s="59">
        <f>IF(H34='Priority Ratings'!$C$21,'Priority Ratings'!$B$21,IF(H34='Priority Ratings'!$C$22,'Priority Ratings'!$B$22,IF(H34='Priority Ratings'!$C$23,'Priority Ratings'!$B$23,IF(H34='Priority Ratings'!$C$24,'Priority Ratings'!$B$24,IF(H34='Priority Ratings'!$C$25,'Priority Ratings'!$B$25,IF(H34='Priority Ratings'!$C$26,'Priority Ratings'!$B$26,IF(H34='Priority Ratings'!$C$27,'Priority Ratings'!$B$27,"No Rating")))))))</f>
        <v>4</v>
      </c>
      <c r="J34" s="80">
        <f t="shared" si="0"/>
        <v>0.04</v>
      </c>
      <c r="K34" s="81" t="s">
        <v>76</v>
      </c>
      <c r="L34" s="62"/>
      <c r="M34" s="82">
        <f t="shared" si="2"/>
        <v>0</v>
      </c>
    </row>
    <row r="35" spans="1:13" ht="37.5" x14ac:dyDescent="0.25">
      <c r="A35" s="55">
        <v>27</v>
      </c>
      <c r="B35" s="72" t="s">
        <v>11</v>
      </c>
      <c r="C35" s="72" t="s">
        <v>108</v>
      </c>
      <c r="D35" s="83" t="s">
        <v>85</v>
      </c>
      <c r="E35" s="73" t="s">
        <v>167</v>
      </c>
      <c r="F35" s="14"/>
      <c r="G35" s="70"/>
      <c r="H35" s="58" t="s">
        <v>48</v>
      </c>
      <c r="I35" s="59">
        <f>IF(H35='Priority Ratings'!$C$21,'Priority Ratings'!$B$21,IF(H35='Priority Ratings'!$C$22,'Priority Ratings'!$B$22,IF(H35='Priority Ratings'!$C$23,'Priority Ratings'!$B$23,IF(H35='Priority Ratings'!$C$24,'Priority Ratings'!$B$24,IF(H35='Priority Ratings'!$C$25,'Priority Ratings'!$B$25,IF(H35='Priority Ratings'!$C$26,'Priority Ratings'!$B$26,IF(H35='Priority Ratings'!$C$27,'Priority Ratings'!$B$27,"No Rating")))))))</f>
        <v>3</v>
      </c>
      <c r="J35" s="60">
        <f t="shared" si="0"/>
        <v>0.03</v>
      </c>
      <c r="K35" s="84" t="s">
        <v>84</v>
      </c>
      <c r="L35" s="62"/>
      <c r="M35" s="76">
        <f t="shared" si="2"/>
        <v>0</v>
      </c>
    </row>
    <row r="36" spans="1:13" ht="37.5" x14ac:dyDescent="0.25">
      <c r="A36" s="55">
        <v>28</v>
      </c>
      <c r="B36" s="72" t="s">
        <v>11</v>
      </c>
      <c r="C36" s="72" t="s">
        <v>108</v>
      </c>
      <c r="D36" s="83" t="s">
        <v>86</v>
      </c>
      <c r="E36" s="73" t="s">
        <v>167</v>
      </c>
      <c r="F36" s="14"/>
      <c r="G36" s="70"/>
      <c r="H36" s="58" t="s">
        <v>48</v>
      </c>
      <c r="I36" s="59">
        <f>IF(H36='Priority Ratings'!$C$21,'Priority Ratings'!$B$21,IF(H36='Priority Ratings'!$C$22,'Priority Ratings'!$B$22,IF(H36='Priority Ratings'!$C$23,'Priority Ratings'!$B$23,IF(H36='Priority Ratings'!$C$24,'Priority Ratings'!$B$24,IF(H36='Priority Ratings'!$C$25,'Priority Ratings'!$B$25,IF(H36='Priority Ratings'!$C$26,'Priority Ratings'!$B$26,IF(H36='Priority Ratings'!$C$27,'Priority Ratings'!$B$27,"No Rating")))))))</f>
        <v>3</v>
      </c>
      <c r="J36" s="60">
        <f t="shared" si="0"/>
        <v>0.03</v>
      </c>
      <c r="K36" s="84" t="s">
        <v>84</v>
      </c>
      <c r="L36" s="62"/>
      <c r="M36" s="76">
        <f t="shared" si="2"/>
        <v>0</v>
      </c>
    </row>
    <row r="37" spans="1:13" ht="37.5" x14ac:dyDescent="0.25">
      <c r="A37" s="55">
        <v>29</v>
      </c>
      <c r="B37" s="72" t="s">
        <v>11</v>
      </c>
      <c r="C37" s="72" t="s">
        <v>108</v>
      </c>
      <c r="D37" s="72" t="s">
        <v>87</v>
      </c>
      <c r="E37" s="73" t="s">
        <v>167</v>
      </c>
      <c r="F37" s="14"/>
      <c r="G37" s="70"/>
      <c r="H37" s="58" t="s">
        <v>48</v>
      </c>
      <c r="I37" s="59">
        <f>IF(H37='Priority Ratings'!$C$21,'Priority Ratings'!$B$21,IF(H37='Priority Ratings'!$C$22,'Priority Ratings'!$B$22,IF(H37='Priority Ratings'!$C$23,'Priority Ratings'!$B$23,IF(H37='Priority Ratings'!$C$24,'Priority Ratings'!$B$24,IF(H37='Priority Ratings'!$C$25,'Priority Ratings'!$B$25,IF(H37='Priority Ratings'!$C$26,'Priority Ratings'!$B$26,IF(H37='Priority Ratings'!$C$27,'Priority Ratings'!$B$27,"No Rating")))))))</f>
        <v>3</v>
      </c>
      <c r="J37" s="60">
        <f t="shared" si="0"/>
        <v>0.03</v>
      </c>
      <c r="K37" s="84" t="s">
        <v>88</v>
      </c>
      <c r="L37" s="62"/>
      <c r="M37" s="76">
        <f t="shared" si="2"/>
        <v>0</v>
      </c>
    </row>
    <row r="38" spans="1:13" ht="75" x14ac:dyDescent="0.25">
      <c r="A38" s="55">
        <v>30</v>
      </c>
      <c r="B38" s="72" t="s">
        <v>11</v>
      </c>
      <c r="C38" s="72" t="s">
        <v>108</v>
      </c>
      <c r="D38" s="83" t="s">
        <v>92</v>
      </c>
      <c r="E38" s="73" t="s">
        <v>167</v>
      </c>
      <c r="F38" s="14"/>
      <c r="G38" s="70"/>
      <c r="H38" s="58" t="s">
        <v>48</v>
      </c>
      <c r="I38" s="59">
        <f>IF(H38='Priority Ratings'!$C$21,'Priority Ratings'!$B$21,IF(H38='Priority Ratings'!$C$22,'Priority Ratings'!$B$22,IF(H38='Priority Ratings'!$C$23,'Priority Ratings'!$B$23,IF(H38='Priority Ratings'!$C$24,'Priority Ratings'!$B$24,IF(H38='Priority Ratings'!$C$25,'Priority Ratings'!$B$25,IF(H38='Priority Ratings'!$C$26,'Priority Ratings'!$B$26,IF(H38='Priority Ratings'!$C$27,'Priority Ratings'!$B$27,"No Rating")))))))</f>
        <v>3</v>
      </c>
      <c r="J38" s="60">
        <f t="shared" si="0"/>
        <v>0.03</v>
      </c>
      <c r="K38" s="84" t="s">
        <v>84</v>
      </c>
      <c r="L38" s="62"/>
      <c r="M38" s="76">
        <f t="shared" si="2"/>
        <v>0</v>
      </c>
    </row>
    <row r="39" spans="1:13" x14ac:dyDescent="0.25">
      <c r="A39" s="173"/>
      <c r="B39" s="173"/>
      <c r="C39" s="173"/>
      <c r="D39" s="173"/>
      <c r="E39" s="173"/>
      <c r="F39" s="173"/>
      <c r="G39" s="173"/>
      <c r="H39" s="173"/>
      <c r="I39" s="173"/>
      <c r="J39" s="173"/>
      <c r="K39" s="173"/>
      <c r="L39" s="173"/>
      <c r="M39" s="173"/>
    </row>
    <row r="40" spans="1:13" ht="13" x14ac:dyDescent="0.25">
      <c r="A40" s="85"/>
      <c r="B40" s="85"/>
      <c r="C40" s="85"/>
      <c r="D40" s="85"/>
      <c r="E40" s="86"/>
      <c r="F40" s="85"/>
      <c r="G40" s="87" t="s">
        <v>2</v>
      </c>
      <c r="H40" s="87"/>
      <c r="I40" s="88">
        <f>SUM(I9:I38)</f>
        <v>100</v>
      </c>
      <c r="J40" s="89">
        <f>SUM(J9:J38)</f>
        <v>1.0000000000000004</v>
      </c>
      <c r="K40" s="90"/>
      <c r="L40" s="91"/>
      <c r="M40" s="92">
        <f>SUM(M9:M38)</f>
        <v>0</v>
      </c>
    </row>
  </sheetData>
  <autoFilter ref="A8:M38" xr:uid="{00000000-0009-0000-0000-000001000000}"/>
  <customSheetViews>
    <customSheetView guid="{0B0F6DEC-D23F-4278-910B-F2780CC5E1BF}" scale="110" fitToPage="1" topLeftCell="A16">
      <selection activeCell="D23" sqref="D23"/>
      <pageMargins left="0.70866141732283472" right="0.70866141732283472" top="0.74803149606299213" bottom="0.74803149606299213" header="0.31496062992125984" footer="0.31496062992125984"/>
      <pageSetup paperSize="9" scale="52" firstPageNumber="0" fitToHeight="0" orientation="portrait" horizontalDpi="300" verticalDpi="300" r:id="rId1"/>
      <headerFooter alignWithMargins="0">
        <oddHeader>&amp;L&amp;F&amp;R&amp;A</oddHeader>
        <oddFooter>&amp;L&amp;D&amp;RPage &amp;P of &amp;N</oddFooter>
      </headerFooter>
    </customSheetView>
  </customSheetViews>
  <mergeCells count="11">
    <mergeCell ref="A1:B1"/>
    <mergeCell ref="C3:D3"/>
    <mergeCell ref="C4:D4"/>
    <mergeCell ref="A6:B6"/>
    <mergeCell ref="A39:M39"/>
    <mergeCell ref="K7:M7"/>
    <mergeCell ref="I7:J7"/>
    <mergeCell ref="A2:B2"/>
    <mergeCell ref="A3:B3"/>
    <mergeCell ref="A4:B4"/>
    <mergeCell ref="C2:D2"/>
  </mergeCells>
  <phoneticPr fontId="0" type="noConversion"/>
  <pageMargins left="0.70866141732283472" right="0.70866141732283472" top="0.74803149606299213" bottom="0.74803149606299213" header="0.31496062992125984" footer="0.31496062992125984"/>
  <pageSetup paperSize="9" scale="52" firstPageNumber="0" fitToHeight="0" orientation="portrait" horizontalDpi="300" verticalDpi="300" r:id="rId2"/>
  <headerFooter alignWithMargins="0">
    <oddHeader>&amp;L&amp;F&amp;R&amp;A</oddHeader>
    <oddFooter>&amp;L&amp;D&amp;RPage &amp;P of &amp;N</oddFooter>
  </headerFooter>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'Priority Ratings'!$C$21:$C$27</xm:f>
          </x14:formula1>
          <xm:sqref>H9:H38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24"/>
  <sheetViews>
    <sheetView topLeftCell="E1" workbookViewId="0">
      <selection activeCell="L8" sqref="L8:L23"/>
    </sheetView>
  </sheetViews>
  <sheetFormatPr defaultColWidth="23.36328125" defaultRowHeight="14.5" x14ac:dyDescent="0.35"/>
  <cols>
    <col min="1" max="1" width="5.90625" customWidth="1"/>
    <col min="2" max="2" width="20" bestFit="1" customWidth="1"/>
    <col min="3" max="3" width="14.6328125" customWidth="1"/>
    <col min="4" max="4" width="34.36328125" customWidth="1"/>
    <col min="5" max="5" width="21.6328125" bestFit="1" customWidth="1"/>
    <col min="6" max="6" width="12.08984375" customWidth="1"/>
    <col min="7" max="7" width="15.36328125" customWidth="1"/>
    <col min="8" max="8" width="18.36328125" bestFit="1" customWidth="1"/>
    <col min="9" max="9" width="7.453125" bestFit="1" customWidth="1"/>
    <col min="10" max="10" width="18" bestFit="1" customWidth="1"/>
    <col min="11" max="11" width="23.36328125" customWidth="1"/>
    <col min="12" max="12" width="16.6328125" bestFit="1" customWidth="1"/>
    <col min="13" max="13" width="16.54296875" bestFit="1" customWidth="1"/>
    <col min="14" max="14" width="33.08984375" customWidth="1"/>
  </cols>
  <sheetData>
    <row r="1" spans="1:14" x14ac:dyDescent="0.35">
      <c r="A1" s="179" t="s">
        <v>19</v>
      </c>
      <c r="B1" s="180"/>
      <c r="C1" s="181"/>
      <c r="D1" s="103"/>
      <c r="E1" s="103"/>
      <c r="F1" s="103"/>
      <c r="G1" s="103"/>
    </row>
    <row r="2" spans="1:14" x14ac:dyDescent="0.35">
      <c r="A2" s="183" t="s">
        <v>17</v>
      </c>
      <c r="B2" s="183"/>
      <c r="C2" s="141">
        <f>Summary!B2</f>
        <v>0</v>
      </c>
      <c r="D2" s="103"/>
      <c r="E2" s="103"/>
      <c r="F2" s="103"/>
      <c r="G2" s="103"/>
      <c r="L2" s="104" t="s">
        <v>169</v>
      </c>
    </row>
    <row r="3" spans="1:14" x14ac:dyDescent="0.35">
      <c r="A3" s="183" t="s">
        <v>9</v>
      </c>
      <c r="B3" s="183"/>
      <c r="C3" s="141">
        <f>Summary!B3</f>
        <v>0</v>
      </c>
      <c r="D3" s="103"/>
      <c r="E3" s="103"/>
      <c r="F3" s="103"/>
      <c r="G3" s="103"/>
      <c r="L3" s="105" t="s">
        <v>170</v>
      </c>
    </row>
    <row r="4" spans="1:14" x14ac:dyDescent="0.35">
      <c r="A4" s="183" t="s">
        <v>16</v>
      </c>
      <c r="B4" s="183"/>
      <c r="C4" s="141">
        <f>Summary!B4</f>
        <v>0</v>
      </c>
      <c r="D4" s="103"/>
      <c r="E4" s="103"/>
      <c r="F4" s="103"/>
      <c r="G4" s="103"/>
      <c r="L4" s="105" t="s">
        <v>171</v>
      </c>
    </row>
    <row r="5" spans="1:14" x14ac:dyDescent="0.35">
      <c r="D5" s="103"/>
      <c r="E5" s="103"/>
      <c r="F5" s="103"/>
      <c r="G5" s="103"/>
      <c r="L5" s="105" t="s">
        <v>172</v>
      </c>
    </row>
    <row r="6" spans="1:14" ht="63" x14ac:dyDescent="0.35">
      <c r="A6" s="106"/>
      <c r="B6" s="107"/>
      <c r="C6" s="107"/>
      <c r="D6" s="102"/>
      <c r="E6" s="102"/>
      <c r="F6" s="102"/>
      <c r="G6" s="102"/>
      <c r="H6" s="182" t="s">
        <v>173</v>
      </c>
      <c r="I6" s="182"/>
      <c r="J6" s="182"/>
      <c r="K6" s="95" t="s">
        <v>15</v>
      </c>
      <c r="L6" s="101" t="s">
        <v>174</v>
      </c>
      <c r="M6" s="100"/>
    </row>
    <row r="7" spans="1:14" ht="26" x14ac:dyDescent="0.35">
      <c r="A7" s="110" t="s">
        <v>3</v>
      </c>
      <c r="B7" s="99" t="s">
        <v>0</v>
      </c>
      <c r="C7" s="99" t="s">
        <v>161</v>
      </c>
      <c r="D7" s="99" t="s">
        <v>5</v>
      </c>
      <c r="E7" s="99" t="s">
        <v>175</v>
      </c>
      <c r="F7" s="142" t="s">
        <v>41</v>
      </c>
      <c r="G7" s="142" t="s">
        <v>39</v>
      </c>
      <c r="H7" s="108" t="s">
        <v>52</v>
      </c>
      <c r="I7" s="109" t="s">
        <v>40</v>
      </c>
      <c r="J7" s="109" t="s">
        <v>1</v>
      </c>
      <c r="K7" s="98" t="s">
        <v>4</v>
      </c>
      <c r="L7" s="97" t="s">
        <v>176</v>
      </c>
      <c r="M7" s="98" t="s">
        <v>8</v>
      </c>
      <c r="N7" s="110" t="s">
        <v>177</v>
      </c>
    </row>
    <row r="8" spans="1:14" ht="87.5" x14ac:dyDescent="0.35">
      <c r="A8" s="111">
        <v>1</v>
      </c>
      <c r="B8" s="112" t="s">
        <v>11</v>
      </c>
      <c r="C8" s="112" t="s">
        <v>108</v>
      </c>
      <c r="D8" s="112" t="s">
        <v>109</v>
      </c>
      <c r="E8" s="112" t="s">
        <v>19</v>
      </c>
      <c r="F8" s="14" t="s">
        <v>110</v>
      </c>
      <c r="G8" s="15" t="s">
        <v>111</v>
      </c>
      <c r="H8" s="113" t="s">
        <v>49</v>
      </c>
      <c r="I8" s="114">
        <f>IF(H8='Priority Ratings'!$C$21,'Priority Ratings'!$B$21,IF(H8='Priority Ratings'!$C$22,'Priority Ratings'!$B$22,IF(H8='Priority Ratings'!$C$23,'Priority Ratings'!$B$23,IF(H8='Priority Ratings'!$C$24,'Priority Ratings'!$B$24,IF(H8='Priority Ratings'!$C$25,'Priority Ratings'!$B$25,IF(H8='Priority Ratings'!$C$26,'Priority Ratings'!$B$26,IF(H8='Priority Ratings'!$C$27,'Priority Ratings'!$B$27,"No Rating")))))))</f>
        <v>4</v>
      </c>
      <c r="J8" s="135">
        <f>I8/$I$24</f>
        <v>5.7142857142857141E-2</v>
      </c>
      <c r="K8" s="115" t="s">
        <v>112</v>
      </c>
      <c r="L8" s="116"/>
      <c r="M8" s="129">
        <f>J8*L8</f>
        <v>0</v>
      </c>
      <c r="N8" s="117"/>
    </row>
    <row r="9" spans="1:14" ht="87.5" x14ac:dyDescent="0.35">
      <c r="A9" s="111">
        <v>2</v>
      </c>
      <c r="B9" s="112" t="s">
        <v>59</v>
      </c>
      <c r="C9" s="112" t="s">
        <v>108</v>
      </c>
      <c r="D9" s="112" t="s">
        <v>113</v>
      </c>
      <c r="E9" s="112" t="s">
        <v>19</v>
      </c>
      <c r="F9" s="14" t="s">
        <v>110</v>
      </c>
      <c r="G9" s="14" t="s">
        <v>129</v>
      </c>
      <c r="H9" s="113" t="s">
        <v>49</v>
      </c>
      <c r="I9" s="114">
        <f>IF(H9='Priority Ratings'!$C$21,'Priority Ratings'!$B$21,IF(H9='Priority Ratings'!$C$22,'Priority Ratings'!$B$22,IF(H9='Priority Ratings'!$C$23,'Priority Ratings'!$B$23,IF(H9='Priority Ratings'!$C$24,'Priority Ratings'!$B$24,IF(H9='Priority Ratings'!$C$25,'Priority Ratings'!$B$25,IF(H9='Priority Ratings'!$C$26,'Priority Ratings'!$B$26,IF(H9='Priority Ratings'!$C$27,'Priority Ratings'!$B$27,"No Rating")))))))</f>
        <v>4</v>
      </c>
      <c r="J9" s="135">
        <f t="shared" ref="J9:J22" si="0">I9/$I$24</f>
        <v>5.7142857142857141E-2</v>
      </c>
      <c r="K9" s="115" t="s">
        <v>140</v>
      </c>
      <c r="L9" s="136"/>
      <c r="M9" s="129">
        <f t="shared" ref="M9:M23" si="1">J9*L9</f>
        <v>0</v>
      </c>
      <c r="N9" s="117"/>
    </row>
    <row r="10" spans="1:14" ht="75" x14ac:dyDescent="0.35">
      <c r="A10" s="111">
        <v>3</v>
      </c>
      <c r="B10" s="112" t="s">
        <v>11</v>
      </c>
      <c r="C10" s="112" t="s">
        <v>108</v>
      </c>
      <c r="D10" s="112" t="s">
        <v>114</v>
      </c>
      <c r="E10" s="112" t="s">
        <v>19</v>
      </c>
      <c r="F10" s="14" t="s">
        <v>110</v>
      </c>
      <c r="G10" s="14" t="s">
        <v>130</v>
      </c>
      <c r="H10" s="113" t="s">
        <v>49</v>
      </c>
      <c r="I10" s="114">
        <f>IF(H10='Priority Ratings'!$C$21,'Priority Ratings'!$B$21,IF(H10='Priority Ratings'!$C$22,'Priority Ratings'!$B$22,IF(H10='Priority Ratings'!$C$23,'Priority Ratings'!$B$23,IF(H10='Priority Ratings'!$C$24,'Priority Ratings'!$B$24,IF(H10='Priority Ratings'!$C$25,'Priority Ratings'!$B$25,IF(H10='Priority Ratings'!$C$26,'Priority Ratings'!$B$26,IF(H10='Priority Ratings'!$C$27,'Priority Ratings'!$B$27,"No Rating")))))))</f>
        <v>4</v>
      </c>
      <c r="J10" s="135">
        <f t="shared" si="0"/>
        <v>5.7142857142857141E-2</v>
      </c>
      <c r="K10" s="115" t="s">
        <v>141</v>
      </c>
      <c r="L10" s="136"/>
      <c r="M10" s="129">
        <f t="shared" si="1"/>
        <v>0</v>
      </c>
      <c r="N10" s="117"/>
    </row>
    <row r="11" spans="1:14" ht="100" x14ac:dyDescent="0.35">
      <c r="A11" s="111">
        <v>4</v>
      </c>
      <c r="B11" s="112" t="s">
        <v>11</v>
      </c>
      <c r="C11" s="112" t="s">
        <v>108</v>
      </c>
      <c r="D11" s="112" t="s">
        <v>115</v>
      </c>
      <c r="E11" s="112" t="s">
        <v>19</v>
      </c>
      <c r="F11" s="14" t="s">
        <v>110</v>
      </c>
      <c r="G11" s="14" t="s">
        <v>63</v>
      </c>
      <c r="H11" s="113" t="s">
        <v>49</v>
      </c>
      <c r="I11" s="114">
        <f>IF(H11='Priority Ratings'!$C$21,'Priority Ratings'!$B$21,IF(H11='Priority Ratings'!$C$22,'Priority Ratings'!$B$22,IF(H11='Priority Ratings'!$C$23,'Priority Ratings'!$B$23,IF(H11='Priority Ratings'!$C$24,'Priority Ratings'!$B$24,IF(H11='Priority Ratings'!$C$25,'Priority Ratings'!$B$25,IF(H11='Priority Ratings'!$C$26,'Priority Ratings'!$B$26,IF(H11='Priority Ratings'!$C$27,'Priority Ratings'!$B$27,"No Rating")))))))</f>
        <v>4</v>
      </c>
      <c r="J11" s="135">
        <f t="shared" si="0"/>
        <v>5.7142857142857141E-2</v>
      </c>
      <c r="K11" s="115" t="s">
        <v>142</v>
      </c>
      <c r="L11" s="136"/>
      <c r="M11" s="129">
        <f t="shared" si="1"/>
        <v>0</v>
      </c>
      <c r="N11" s="117"/>
    </row>
    <row r="12" spans="1:14" ht="112.5" x14ac:dyDescent="0.35">
      <c r="A12" s="111">
        <v>5</v>
      </c>
      <c r="B12" s="112" t="s">
        <v>11</v>
      </c>
      <c r="C12" s="112" t="s">
        <v>108</v>
      </c>
      <c r="D12" s="112" t="s">
        <v>116</v>
      </c>
      <c r="E12" s="112" t="s">
        <v>19</v>
      </c>
      <c r="F12" s="14" t="s">
        <v>110</v>
      </c>
      <c r="G12" s="14" t="s">
        <v>131</v>
      </c>
      <c r="H12" s="113" t="s">
        <v>49</v>
      </c>
      <c r="I12" s="114">
        <f>IF(H12='Priority Ratings'!$C$21,'Priority Ratings'!$B$21,IF(H12='Priority Ratings'!$C$22,'Priority Ratings'!$B$22,IF(H12='Priority Ratings'!$C$23,'Priority Ratings'!$B$23,IF(H12='Priority Ratings'!$C$24,'Priority Ratings'!$B$24,IF(H12='Priority Ratings'!$C$25,'Priority Ratings'!$B$25,IF(H12='Priority Ratings'!$C$26,'Priority Ratings'!$B$26,IF(H12='Priority Ratings'!$C$27,'Priority Ratings'!$B$27,"No Rating")))))))</f>
        <v>4</v>
      </c>
      <c r="J12" s="135">
        <f t="shared" si="0"/>
        <v>5.7142857142857141E-2</v>
      </c>
      <c r="K12" s="115" t="s">
        <v>143</v>
      </c>
      <c r="L12" s="136"/>
      <c r="M12" s="129">
        <f t="shared" si="1"/>
        <v>0</v>
      </c>
      <c r="N12" s="117"/>
    </row>
    <row r="13" spans="1:14" ht="75" x14ac:dyDescent="0.35">
      <c r="A13" s="111">
        <v>6</v>
      </c>
      <c r="B13" s="112" t="s">
        <v>11</v>
      </c>
      <c r="C13" s="112" t="s">
        <v>108</v>
      </c>
      <c r="D13" s="112" t="s">
        <v>117</v>
      </c>
      <c r="E13" s="112" t="s">
        <v>19</v>
      </c>
      <c r="F13" s="14" t="s">
        <v>128</v>
      </c>
      <c r="G13" s="14" t="s">
        <v>132</v>
      </c>
      <c r="H13" s="113" t="s">
        <v>51</v>
      </c>
      <c r="I13" s="114">
        <f>IF(H13='Priority Ratings'!$C$21,'Priority Ratings'!$B$21,IF(H13='Priority Ratings'!$C$22,'Priority Ratings'!$B$22,IF(H13='Priority Ratings'!$C$23,'Priority Ratings'!$B$23,IF(H13='Priority Ratings'!$C$24,'Priority Ratings'!$B$24,IF(H13='Priority Ratings'!$C$25,'Priority Ratings'!$B$25,IF(H13='Priority Ratings'!$C$26,'Priority Ratings'!$B$26,IF(H13='Priority Ratings'!$C$27,'Priority Ratings'!$B$27,"No Rating")))))))</f>
        <v>6</v>
      </c>
      <c r="J13" s="135">
        <f t="shared" si="0"/>
        <v>8.5714285714285715E-2</v>
      </c>
      <c r="K13" s="115" t="s">
        <v>144</v>
      </c>
      <c r="L13" s="136"/>
      <c r="M13" s="129">
        <f t="shared" si="1"/>
        <v>0</v>
      </c>
      <c r="N13" s="117"/>
    </row>
    <row r="14" spans="1:14" ht="75" x14ac:dyDescent="0.35">
      <c r="A14" s="111">
        <v>7</v>
      </c>
      <c r="B14" s="112" t="s">
        <v>11</v>
      </c>
      <c r="C14" s="112" t="s">
        <v>108</v>
      </c>
      <c r="D14" s="112" t="s">
        <v>118</v>
      </c>
      <c r="E14" s="112" t="s">
        <v>19</v>
      </c>
      <c r="F14" s="14" t="s">
        <v>128</v>
      </c>
      <c r="G14" s="14" t="s">
        <v>132</v>
      </c>
      <c r="H14" s="113" t="s">
        <v>49</v>
      </c>
      <c r="I14" s="114">
        <f>IF(H14='Priority Ratings'!$C$21,'Priority Ratings'!$B$21,IF(H14='Priority Ratings'!$C$22,'Priority Ratings'!$B$22,IF(H14='Priority Ratings'!$C$23,'Priority Ratings'!$B$23,IF(H14='Priority Ratings'!$C$24,'Priority Ratings'!$B$24,IF(H14='Priority Ratings'!$C$25,'Priority Ratings'!$B$25,IF(H14='Priority Ratings'!$C$26,'Priority Ratings'!$B$26,IF(H14='Priority Ratings'!$C$27,'Priority Ratings'!$B$27,"No Rating")))))))</f>
        <v>4</v>
      </c>
      <c r="J14" s="135">
        <f t="shared" si="0"/>
        <v>5.7142857142857141E-2</v>
      </c>
      <c r="K14" s="115" t="s">
        <v>145</v>
      </c>
      <c r="L14" s="136"/>
      <c r="M14" s="129">
        <f t="shared" si="1"/>
        <v>0</v>
      </c>
      <c r="N14" s="117"/>
    </row>
    <row r="15" spans="1:14" ht="162.5" x14ac:dyDescent="0.35">
      <c r="A15" s="111">
        <v>8</v>
      </c>
      <c r="B15" s="112" t="s">
        <v>11</v>
      </c>
      <c r="C15" s="112" t="s">
        <v>108</v>
      </c>
      <c r="D15" s="112" t="s">
        <v>119</v>
      </c>
      <c r="E15" s="112" t="s">
        <v>19</v>
      </c>
      <c r="F15" s="14" t="s">
        <v>128</v>
      </c>
      <c r="G15" s="14" t="s">
        <v>133</v>
      </c>
      <c r="H15" s="113" t="s">
        <v>51</v>
      </c>
      <c r="I15" s="114">
        <f>IF(H15='Priority Ratings'!$C$21,'Priority Ratings'!$B$21,IF(H15='Priority Ratings'!$C$22,'Priority Ratings'!$B$22,IF(H15='Priority Ratings'!$C$23,'Priority Ratings'!$B$23,IF(H15='Priority Ratings'!$C$24,'Priority Ratings'!$B$24,IF(H15='Priority Ratings'!$C$25,'Priority Ratings'!$B$25,IF(H15='Priority Ratings'!$C$26,'Priority Ratings'!$B$26,IF(H15='Priority Ratings'!$C$27,'Priority Ratings'!$B$27,"No Rating")))))))</f>
        <v>6</v>
      </c>
      <c r="J15" s="135">
        <f t="shared" si="0"/>
        <v>8.5714285714285715E-2</v>
      </c>
      <c r="K15" s="115" t="s">
        <v>146</v>
      </c>
      <c r="L15" s="136"/>
      <c r="M15" s="129">
        <f t="shared" si="1"/>
        <v>0</v>
      </c>
      <c r="N15" s="117"/>
    </row>
    <row r="16" spans="1:14" ht="162.5" x14ac:dyDescent="0.35">
      <c r="A16" s="111">
        <v>9</v>
      </c>
      <c r="B16" s="112" t="s">
        <v>11</v>
      </c>
      <c r="C16" s="112" t="s">
        <v>108</v>
      </c>
      <c r="D16" s="112" t="s">
        <v>120</v>
      </c>
      <c r="E16" s="112" t="s">
        <v>19</v>
      </c>
      <c r="F16" s="14" t="s">
        <v>128</v>
      </c>
      <c r="G16" s="14" t="s">
        <v>133</v>
      </c>
      <c r="H16" s="113" t="s">
        <v>49</v>
      </c>
      <c r="I16" s="114">
        <f>IF(H16='Priority Ratings'!$C$21,'Priority Ratings'!$B$21,IF(H16='Priority Ratings'!$C$22,'Priority Ratings'!$B$22,IF(H16='Priority Ratings'!$C$23,'Priority Ratings'!$B$23,IF(H16='Priority Ratings'!$C$24,'Priority Ratings'!$B$24,IF(H16='Priority Ratings'!$C$25,'Priority Ratings'!$B$25,IF(H16='Priority Ratings'!$C$26,'Priority Ratings'!$B$26,IF(H16='Priority Ratings'!$C$27,'Priority Ratings'!$B$27,"No Rating")))))))</f>
        <v>4</v>
      </c>
      <c r="J16" s="135">
        <f t="shared" si="0"/>
        <v>5.7142857142857141E-2</v>
      </c>
      <c r="K16" s="115" t="s">
        <v>146</v>
      </c>
      <c r="L16" s="136"/>
      <c r="M16" s="129">
        <f t="shared" si="1"/>
        <v>0</v>
      </c>
      <c r="N16" s="117"/>
    </row>
    <row r="17" spans="1:14" ht="137.5" x14ac:dyDescent="0.35">
      <c r="A17" s="111">
        <v>10</v>
      </c>
      <c r="B17" s="112" t="s">
        <v>11</v>
      </c>
      <c r="C17" s="112" t="s">
        <v>108</v>
      </c>
      <c r="D17" s="112" t="s">
        <v>121</v>
      </c>
      <c r="E17" s="112" t="s">
        <v>19</v>
      </c>
      <c r="F17" s="14" t="s">
        <v>128</v>
      </c>
      <c r="G17" s="14" t="s">
        <v>134</v>
      </c>
      <c r="H17" s="113" t="s">
        <v>51</v>
      </c>
      <c r="I17" s="114">
        <f>IF(H17='Priority Ratings'!$C$21,'Priority Ratings'!$B$21,IF(H17='Priority Ratings'!$C$22,'Priority Ratings'!$B$22,IF(H17='Priority Ratings'!$C$23,'Priority Ratings'!$B$23,IF(H17='Priority Ratings'!$C$24,'Priority Ratings'!$B$24,IF(H17='Priority Ratings'!$C$25,'Priority Ratings'!$B$25,IF(H17='Priority Ratings'!$C$26,'Priority Ratings'!$B$26,IF(H17='Priority Ratings'!$C$27,'Priority Ratings'!$B$27,"No Rating")))))))</f>
        <v>6</v>
      </c>
      <c r="J17" s="135">
        <f t="shared" si="0"/>
        <v>8.5714285714285715E-2</v>
      </c>
      <c r="K17" s="118" t="s">
        <v>147</v>
      </c>
      <c r="L17" s="136"/>
      <c r="M17" s="129">
        <f t="shared" si="1"/>
        <v>0</v>
      </c>
      <c r="N17" s="119"/>
    </row>
    <row r="18" spans="1:14" ht="150" x14ac:dyDescent="0.35">
      <c r="A18" s="111">
        <v>11</v>
      </c>
      <c r="B18" s="112" t="s">
        <v>11</v>
      </c>
      <c r="C18" s="112" t="s">
        <v>108</v>
      </c>
      <c r="D18" s="112" t="s">
        <v>122</v>
      </c>
      <c r="E18" s="112" t="s">
        <v>19</v>
      </c>
      <c r="F18" s="14" t="s">
        <v>128</v>
      </c>
      <c r="G18" s="14" t="s">
        <v>134</v>
      </c>
      <c r="H18" s="113" t="s">
        <v>49</v>
      </c>
      <c r="I18" s="114">
        <f>IF(H18='Priority Ratings'!$C$21,'Priority Ratings'!$B$21,IF(H18='Priority Ratings'!$C$22,'Priority Ratings'!$B$22,IF(H18='Priority Ratings'!$C$23,'Priority Ratings'!$B$23,IF(H18='Priority Ratings'!$C$24,'Priority Ratings'!$B$24,IF(H18='Priority Ratings'!$C$25,'Priority Ratings'!$B$25,IF(H18='Priority Ratings'!$C$26,'Priority Ratings'!$B$26,IF(H18='Priority Ratings'!$C$27,'Priority Ratings'!$B$27,"No Rating")))))))</f>
        <v>4</v>
      </c>
      <c r="J18" s="135">
        <f t="shared" si="0"/>
        <v>5.7142857142857141E-2</v>
      </c>
      <c r="K18" s="118" t="s">
        <v>147</v>
      </c>
      <c r="L18" s="136"/>
      <c r="M18" s="129">
        <f t="shared" si="1"/>
        <v>0</v>
      </c>
      <c r="N18" s="119"/>
    </row>
    <row r="19" spans="1:14" ht="112.5" x14ac:dyDescent="0.35">
      <c r="A19" s="120">
        <v>12</v>
      </c>
      <c r="B19" s="112" t="s">
        <v>11</v>
      </c>
      <c r="C19" s="112" t="s">
        <v>108</v>
      </c>
      <c r="D19" s="112" t="s">
        <v>123</v>
      </c>
      <c r="E19" s="112" t="s">
        <v>19</v>
      </c>
      <c r="F19" s="14" t="s">
        <v>128</v>
      </c>
      <c r="G19" s="112" t="s">
        <v>135</v>
      </c>
      <c r="H19" s="113" t="s">
        <v>49</v>
      </c>
      <c r="I19" s="114">
        <f>IF(H19='Priority Ratings'!$C$21,'Priority Ratings'!$B$21,IF(H19='Priority Ratings'!$C$22,'Priority Ratings'!$B$22,IF(H19='Priority Ratings'!$C$23,'Priority Ratings'!$B$23,IF(H19='Priority Ratings'!$C$24,'Priority Ratings'!$B$24,IF(H19='Priority Ratings'!$C$25,'Priority Ratings'!$B$25,IF(H19='Priority Ratings'!$C$26,'Priority Ratings'!$B$26,IF(H19='Priority Ratings'!$C$27,'Priority Ratings'!$B$27,"No Rating")))))))</f>
        <v>4</v>
      </c>
      <c r="J19" s="135">
        <f t="shared" si="0"/>
        <v>5.7142857142857141E-2</v>
      </c>
      <c r="K19" s="121" t="s">
        <v>148</v>
      </c>
      <c r="L19" s="136"/>
      <c r="M19" s="129">
        <f t="shared" si="1"/>
        <v>0</v>
      </c>
      <c r="N19" s="119"/>
    </row>
    <row r="20" spans="1:14" ht="75" x14ac:dyDescent="0.35">
      <c r="A20" s="120">
        <v>13</v>
      </c>
      <c r="B20" s="112" t="s">
        <v>11</v>
      </c>
      <c r="C20" s="112" t="s">
        <v>108</v>
      </c>
      <c r="D20" s="112" t="s">
        <v>124</v>
      </c>
      <c r="E20" s="112" t="s">
        <v>19</v>
      </c>
      <c r="F20" s="14" t="s">
        <v>128</v>
      </c>
      <c r="G20" s="112" t="s">
        <v>136</v>
      </c>
      <c r="H20" s="113" t="s">
        <v>49</v>
      </c>
      <c r="I20" s="114">
        <f>IF(H20='Priority Ratings'!$C$21,'Priority Ratings'!$B$21,IF(H20='Priority Ratings'!$C$22,'Priority Ratings'!$B$22,IF(H20='Priority Ratings'!$C$23,'Priority Ratings'!$B$23,IF(H20='Priority Ratings'!$C$24,'Priority Ratings'!$B$24,IF(H20='Priority Ratings'!$C$25,'Priority Ratings'!$B$25,IF(H20='Priority Ratings'!$C$26,'Priority Ratings'!$B$26,IF(H20='Priority Ratings'!$C$27,'Priority Ratings'!$B$27,"No Rating")))))))</f>
        <v>4</v>
      </c>
      <c r="J20" s="135">
        <f t="shared" si="0"/>
        <v>5.7142857142857141E-2</v>
      </c>
      <c r="K20" s="121" t="s">
        <v>149</v>
      </c>
      <c r="L20" s="136"/>
      <c r="M20" s="129">
        <f t="shared" si="1"/>
        <v>0</v>
      </c>
      <c r="N20" s="119"/>
    </row>
    <row r="21" spans="1:14" ht="100" x14ac:dyDescent="0.35">
      <c r="A21" s="120">
        <v>14</v>
      </c>
      <c r="B21" s="112" t="s">
        <v>11</v>
      </c>
      <c r="C21" s="112" t="s">
        <v>108</v>
      </c>
      <c r="D21" s="112" t="s">
        <v>125</v>
      </c>
      <c r="E21" s="112" t="s">
        <v>19</v>
      </c>
      <c r="F21" s="14" t="s">
        <v>128</v>
      </c>
      <c r="G21" s="112" t="s">
        <v>137</v>
      </c>
      <c r="H21" s="113" t="s">
        <v>49</v>
      </c>
      <c r="I21" s="114">
        <f>IF(H21='Priority Ratings'!$C$21,'Priority Ratings'!$B$21,IF(H21='Priority Ratings'!$C$22,'Priority Ratings'!$B$22,IF(H21='Priority Ratings'!$C$23,'Priority Ratings'!$B$23,IF(H21='Priority Ratings'!$C$24,'Priority Ratings'!$B$24,IF(H21='Priority Ratings'!$C$25,'Priority Ratings'!$B$25,IF(H21='Priority Ratings'!$C$26,'Priority Ratings'!$B$26,IF(H21='Priority Ratings'!$C$27,'Priority Ratings'!$B$27,"No Rating")))))))</f>
        <v>4</v>
      </c>
      <c r="J21" s="135">
        <f t="shared" si="0"/>
        <v>5.7142857142857141E-2</v>
      </c>
      <c r="K21" s="121" t="s">
        <v>150</v>
      </c>
      <c r="L21" s="136"/>
      <c r="M21" s="129">
        <f t="shared" si="1"/>
        <v>0</v>
      </c>
      <c r="N21" s="119"/>
    </row>
    <row r="22" spans="1:14" ht="75" x14ac:dyDescent="0.35">
      <c r="A22" s="120">
        <v>15</v>
      </c>
      <c r="B22" s="112" t="s">
        <v>11</v>
      </c>
      <c r="C22" s="112" t="s">
        <v>108</v>
      </c>
      <c r="D22" s="112" t="s">
        <v>126</v>
      </c>
      <c r="E22" s="112" t="s">
        <v>19</v>
      </c>
      <c r="F22" s="14" t="s">
        <v>128</v>
      </c>
      <c r="G22" s="112" t="s">
        <v>138</v>
      </c>
      <c r="H22" s="113" t="s">
        <v>49</v>
      </c>
      <c r="I22" s="114">
        <f>IF(H22='Priority Ratings'!$C$21,'Priority Ratings'!$B$21,IF(H22='Priority Ratings'!$C$22,'Priority Ratings'!$B$22,IF(H22='Priority Ratings'!$C$23,'Priority Ratings'!$B$23,IF(H22='Priority Ratings'!$C$24,'Priority Ratings'!$B$24,IF(H22='Priority Ratings'!$C$25,'Priority Ratings'!$B$25,IF(H22='Priority Ratings'!$C$26,'Priority Ratings'!$B$26,IF(H22='Priority Ratings'!$C$27,'Priority Ratings'!$B$27,"No Rating")))))))</f>
        <v>4</v>
      </c>
      <c r="J22" s="135">
        <f t="shared" si="0"/>
        <v>5.7142857142857141E-2</v>
      </c>
      <c r="K22" s="121" t="s">
        <v>151</v>
      </c>
      <c r="L22" s="136"/>
      <c r="M22" s="129">
        <f t="shared" si="1"/>
        <v>0</v>
      </c>
      <c r="N22" s="119"/>
    </row>
    <row r="23" spans="1:14" ht="162.5" x14ac:dyDescent="0.35">
      <c r="A23" s="120">
        <v>16</v>
      </c>
      <c r="B23" s="112" t="s">
        <v>11</v>
      </c>
      <c r="C23" s="112" t="s">
        <v>108</v>
      </c>
      <c r="D23" s="112" t="s">
        <v>127</v>
      </c>
      <c r="E23" s="112" t="s">
        <v>19</v>
      </c>
      <c r="F23" s="14" t="s">
        <v>128</v>
      </c>
      <c r="G23" s="112" t="s">
        <v>139</v>
      </c>
      <c r="H23" s="113" t="s">
        <v>49</v>
      </c>
      <c r="I23" s="114">
        <f>IF(H23='Priority Ratings'!$C$21,'Priority Ratings'!$B$21,IF(H23='Priority Ratings'!$C$22,'Priority Ratings'!$B$22,IF(H23='Priority Ratings'!$C$23,'Priority Ratings'!$B$23,IF(H23='Priority Ratings'!$C$24,'Priority Ratings'!$B$24,IF(H23='Priority Ratings'!$C$25,'Priority Ratings'!$B$25,IF(H23='Priority Ratings'!$C$26,'Priority Ratings'!$B$26,IF(H23='Priority Ratings'!$C$27,'Priority Ratings'!$B$27,"No Rating")))))))</f>
        <v>4</v>
      </c>
      <c r="J23" s="135">
        <f>I23/$I$24</f>
        <v>5.7142857142857141E-2</v>
      </c>
      <c r="K23" s="122" t="s">
        <v>152</v>
      </c>
      <c r="L23" s="136"/>
      <c r="M23" s="129">
        <f t="shared" si="1"/>
        <v>0</v>
      </c>
      <c r="N23" s="119"/>
    </row>
    <row r="24" spans="1:14" x14ac:dyDescent="0.35">
      <c r="A24" s="123"/>
      <c r="B24" s="124"/>
      <c r="C24" s="124"/>
      <c r="D24" s="124"/>
      <c r="E24" s="124"/>
      <c r="F24" s="124"/>
      <c r="G24" s="124"/>
      <c r="H24" s="125"/>
      <c r="I24" s="126">
        <f>SUM(I8:I23)</f>
        <v>70</v>
      </c>
      <c r="J24" s="130">
        <f>SUM(J8:J23)</f>
        <v>1.0000000000000002</v>
      </c>
      <c r="K24" s="127" t="s">
        <v>7</v>
      </c>
      <c r="L24" s="128"/>
      <c r="M24" s="130">
        <f>SUM(M8:M23)</f>
        <v>0</v>
      </c>
      <c r="N24" s="128"/>
    </row>
  </sheetData>
  <mergeCells count="5">
    <mergeCell ref="A1:C1"/>
    <mergeCell ref="H6:J6"/>
    <mergeCell ref="A2:B2"/>
    <mergeCell ref="A3:B3"/>
    <mergeCell ref="A4:B4"/>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'Priority Ratings'!$C$21:$C$27</xm:f>
          </x14:formula1>
          <xm:sqref>H8:H23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B20:F27"/>
  <sheetViews>
    <sheetView topLeftCell="A7" workbookViewId="0">
      <selection activeCell="C27" sqref="C27"/>
    </sheetView>
  </sheetViews>
  <sheetFormatPr defaultRowHeight="14.5" x14ac:dyDescent="0.35"/>
  <cols>
    <col min="2" max="2" width="13.36328125" bestFit="1" customWidth="1"/>
    <col min="3" max="3" width="18.453125" bestFit="1" customWidth="1"/>
    <col min="5" max="5" width="12.6328125" bestFit="1" customWidth="1"/>
    <col min="6" max="6" width="16.54296875" bestFit="1" customWidth="1"/>
  </cols>
  <sheetData>
    <row r="20" spans="2:6" x14ac:dyDescent="0.35">
      <c r="B20" t="s">
        <v>64</v>
      </c>
      <c r="C20" t="s">
        <v>52</v>
      </c>
      <c r="E20" s="16" t="s">
        <v>65</v>
      </c>
      <c r="F20" s="16" t="s">
        <v>66</v>
      </c>
    </row>
    <row r="21" spans="2:6" x14ac:dyDescent="0.35">
      <c r="B21" s="16">
        <v>0</v>
      </c>
      <c r="C21" s="16" t="s">
        <v>45</v>
      </c>
      <c r="E21" s="26">
        <v>0</v>
      </c>
      <c r="F21" s="16" t="s">
        <v>71</v>
      </c>
    </row>
    <row r="22" spans="2:6" x14ac:dyDescent="0.35">
      <c r="B22" s="16">
        <v>1</v>
      </c>
      <c r="C22" s="16" t="s">
        <v>46</v>
      </c>
      <c r="E22" s="26">
        <v>0.25</v>
      </c>
      <c r="F22" s="16" t="s">
        <v>67</v>
      </c>
    </row>
    <row r="23" spans="2:6" x14ac:dyDescent="0.35">
      <c r="B23" s="16">
        <v>2</v>
      </c>
      <c r="C23" s="16" t="s">
        <v>47</v>
      </c>
      <c r="E23" s="26">
        <v>0.5</v>
      </c>
      <c r="F23" s="16" t="s">
        <v>68</v>
      </c>
    </row>
    <row r="24" spans="2:6" x14ac:dyDescent="0.35">
      <c r="B24" s="16">
        <v>3</v>
      </c>
      <c r="C24" s="16" t="s">
        <v>48</v>
      </c>
      <c r="E24" s="26">
        <v>0.75</v>
      </c>
      <c r="F24" s="16" t="s">
        <v>69</v>
      </c>
    </row>
    <row r="25" spans="2:6" x14ac:dyDescent="0.35">
      <c r="B25" s="16">
        <v>4</v>
      </c>
      <c r="C25" s="16" t="s">
        <v>49</v>
      </c>
      <c r="E25" s="26">
        <v>1</v>
      </c>
      <c r="F25" s="16" t="s">
        <v>70</v>
      </c>
    </row>
    <row r="26" spans="2:6" x14ac:dyDescent="0.35">
      <c r="B26" s="16">
        <v>5</v>
      </c>
      <c r="C26" s="16" t="s">
        <v>50</v>
      </c>
      <c r="E26" s="25"/>
    </row>
    <row r="27" spans="2:6" x14ac:dyDescent="0.35">
      <c r="B27" s="16">
        <v>6</v>
      </c>
      <c r="C27" s="16" t="s">
        <v>51</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Summary</vt:lpstr>
      <vt:lpstr>Technical evaluation</vt:lpstr>
      <vt:lpstr>Integration and Testing</vt:lpstr>
      <vt:lpstr>Priority Ratings</vt:lpstr>
      <vt:lpstr>'Technical evaluation'!Print_Titles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Kabelo Mnyani</dc:creator>
  <cp:lastModifiedBy>Herman Mhlongo</cp:lastModifiedBy>
  <cp:lastPrinted>2011-02-16T12:28:46Z</cp:lastPrinted>
  <dcterms:created xsi:type="dcterms:W3CDTF">2008-10-24T05:19:37Z</dcterms:created>
  <dcterms:modified xsi:type="dcterms:W3CDTF">2022-11-14T19:19:38Z</dcterms:modified>
</cp:coreProperties>
</file>