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airports-my.sharepoint.com/personal/lebogang_airports_co_za/Documents/Z drive/New folder/L matsididi/Projects/Bramfischer - Fire system/"/>
    </mc:Choice>
  </mc:AlternateContent>
  <xr:revisionPtr revIDLastSave="29" documentId="8_{DDD31324-1844-4AD8-9AD2-06ACA676913E}" xr6:coauthVersionLast="47" xr6:coauthVersionMax="47" xr10:uidLastSave="{E8317624-CD7A-4FFD-843E-C990FC40ECAF}"/>
  <bookViews>
    <workbookView xWindow="-110" yWindow="-110" windowWidth="19420" windowHeight="10300" xr2:uid="{67647F6C-5006-4996-BE22-30F2F36B5241}"/>
  </bookViews>
  <sheets>
    <sheet name="Bramfischer - Fire" sheetId="1" r:id="rId1"/>
  </sheets>
  <definedNames>
    <definedName name="_xlnm.Print_Area" localSheetId="0">'Bramfischer - Fire'!$A$1:$H$424</definedName>
  </definedNames>
  <calcPr calcId="191029" iterate="1" iterateCount="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1" i="1" l="1"/>
  <c r="C365" i="1" l="1"/>
  <c r="C363" i="1"/>
  <c r="C361" i="1"/>
  <c r="C359" i="1"/>
  <c r="G328" i="1"/>
  <c r="E326" i="1"/>
  <c r="G326" i="1" s="1"/>
  <c r="G322" i="1"/>
  <c r="G314" i="1"/>
  <c r="G312" i="1"/>
  <c r="C306" i="1"/>
  <c r="G287" i="1"/>
  <c r="E285" i="1"/>
  <c r="G285" i="1" s="1"/>
  <c r="E283" i="1"/>
  <c r="G283" i="1" s="1"/>
  <c r="E281" i="1"/>
  <c r="G281" i="1" s="1"/>
  <c r="E279" i="1"/>
  <c r="G279" i="1" s="1"/>
  <c r="E275" i="1"/>
  <c r="G275" i="1" s="1"/>
  <c r="C269" i="1"/>
  <c r="E259" i="1"/>
  <c r="E263" i="1" s="1"/>
  <c r="E257" i="1"/>
  <c r="E261" i="1" s="1"/>
  <c r="E249" i="1"/>
  <c r="E253" i="1" s="1"/>
  <c r="E299" i="1"/>
  <c r="G299" i="1" s="1"/>
  <c r="B241" i="1"/>
  <c r="B243" i="1" s="1"/>
  <c r="B245" i="1" s="1"/>
  <c r="B249" i="1" s="1"/>
  <c r="B251" i="1" s="1"/>
  <c r="B253" i="1" s="1"/>
  <c r="E216" i="1"/>
  <c r="E217" i="1" s="1"/>
  <c r="E215" i="1"/>
  <c r="E209" i="1"/>
  <c r="E207" i="1"/>
  <c r="E208" i="1" s="1"/>
  <c r="E196" i="1"/>
  <c r="E197" i="1" s="1"/>
  <c r="E195" i="1"/>
  <c r="E189" i="1"/>
  <c r="E187" i="1"/>
  <c r="E188" i="1" s="1"/>
  <c r="G185" i="1"/>
  <c r="G181" i="1"/>
  <c r="G179" i="1"/>
  <c r="G177" i="1"/>
  <c r="B177" i="1"/>
  <c r="B179" i="1" s="1"/>
  <c r="B181" i="1" s="1"/>
  <c r="B185" i="1" s="1"/>
  <c r="B205" i="1" s="1"/>
  <c r="G165" i="1"/>
  <c r="G161" i="1"/>
  <c r="G159" i="1"/>
  <c r="G157" i="1"/>
  <c r="E151" i="1"/>
  <c r="G151" i="1" s="1"/>
  <c r="G146" i="1"/>
  <c r="E144" i="1"/>
  <c r="G144" i="1" s="1"/>
  <c r="G142" i="1"/>
  <c r="G140" i="1"/>
  <c r="G138" i="1"/>
  <c r="G136" i="1"/>
  <c r="G134" i="1"/>
  <c r="E132" i="1"/>
  <c r="G132" i="1" s="1"/>
  <c r="C128" i="1"/>
  <c r="G116" i="1"/>
  <c r="G114" i="1"/>
  <c r="G112" i="1"/>
  <c r="E110" i="1"/>
  <c r="G110" i="1" s="1"/>
  <c r="E108" i="1"/>
  <c r="G108" i="1" s="1"/>
  <c r="E104" i="1"/>
  <c r="G104" i="1" s="1"/>
  <c r="G98" i="1"/>
  <c r="G94" i="1"/>
  <c r="G92" i="1"/>
  <c r="G90" i="1"/>
  <c r="G88" i="1"/>
  <c r="G86" i="1"/>
  <c r="G84" i="1"/>
  <c r="G82" i="1"/>
  <c r="B82" i="1"/>
  <c r="B84" i="1" s="1"/>
  <c r="B86" i="1" s="1"/>
  <c r="B88" i="1" s="1"/>
  <c r="B90" i="1" s="1"/>
  <c r="B92" i="1" s="1"/>
  <c r="B94" i="1" s="1"/>
  <c r="B98" i="1" s="1"/>
  <c r="B100" i="1" s="1"/>
  <c r="B102" i="1" s="1"/>
  <c r="B104" i="1" s="1"/>
  <c r="B108" i="1" s="1"/>
  <c r="B110" i="1" s="1"/>
  <c r="B112" i="1" s="1"/>
  <c r="B114" i="1" s="1"/>
  <c r="B116" i="1" s="1"/>
  <c r="B132" i="1" s="1"/>
  <c r="B134" i="1" s="1"/>
  <c r="B136" i="1" s="1"/>
  <c r="B138" i="1" s="1"/>
  <c r="B140" i="1" s="1"/>
  <c r="B142" i="1" s="1"/>
  <c r="B144" i="1" s="1"/>
  <c r="B146" i="1" s="1"/>
  <c r="B148" i="1" s="1"/>
  <c r="B151" i="1" s="1"/>
  <c r="B153" i="1" s="1"/>
  <c r="B155" i="1" s="1"/>
  <c r="B157" i="1" s="1"/>
  <c r="B159" i="1" s="1"/>
  <c r="B161" i="1" s="1"/>
  <c r="B165" i="1" s="1"/>
  <c r="B169" i="1" s="1"/>
  <c r="C69" i="1"/>
  <c r="C68" i="1"/>
  <c r="B7" i="1"/>
  <c r="B9" i="1" s="1"/>
  <c r="B11" i="1" s="1"/>
  <c r="B13" i="1" s="1"/>
  <c r="B15" i="1" s="1"/>
  <c r="B17" i="1" s="1"/>
  <c r="B19" i="1" s="1"/>
  <c r="B21" i="1" s="1"/>
  <c r="B23" i="1" s="1"/>
  <c r="B25" i="1" s="1"/>
  <c r="B27" i="1" s="1"/>
  <c r="B29" i="1" s="1"/>
  <c r="B31" i="1" s="1"/>
  <c r="B33" i="1" s="1"/>
  <c r="E153" i="1" l="1"/>
  <c r="G153" i="1" s="1"/>
  <c r="G363" i="1"/>
  <c r="B255" i="1"/>
  <c r="B257" i="1"/>
  <c r="B259" i="1" s="1"/>
  <c r="B261" i="1" s="1"/>
  <c r="B263" i="1" s="1"/>
  <c r="B275" i="1" s="1"/>
  <c r="B277" i="1" s="1"/>
  <c r="B279" i="1" s="1"/>
  <c r="B281" i="1" s="1"/>
  <c r="B283" i="1" s="1"/>
  <c r="B285" i="1" s="1"/>
  <c r="B287" i="1" s="1"/>
  <c r="B289" i="1" s="1"/>
  <c r="B291" i="1" s="1"/>
  <c r="B293" i="1" s="1"/>
  <c r="B295" i="1" s="1"/>
  <c r="B297" i="1" s="1"/>
  <c r="B299" i="1" s="1"/>
  <c r="B312" i="1" s="1"/>
  <c r="B314" i="1" s="1"/>
  <c r="B316" i="1" s="1"/>
  <c r="B318" i="1" s="1"/>
  <c r="B320" i="1" s="1"/>
  <c r="B322" i="1" s="1"/>
  <c r="B324" i="1" s="1"/>
  <c r="B326" i="1" s="1"/>
  <c r="B328" i="1" s="1"/>
  <c r="E251" i="1"/>
  <c r="E169" i="1" l="1"/>
  <c r="G169" i="1" s="1"/>
  <c r="G172" i="1" s="1"/>
  <c r="G361" i="1" s="1"/>
  <c r="E255" i="1"/>
  <c r="G365" i="1" l="1"/>
  <c r="G359" i="1" l="1"/>
  <c r="G367" i="1"/>
  <c r="G421" i="1" l="1"/>
</calcChain>
</file>

<file path=xl/sharedStrings.xml><?xml version="1.0" encoding="utf-8"?>
<sst xmlns="http://schemas.openxmlformats.org/spreadsheetml/2006/main" count="436" uniqueCount="177">
  <si>
    <t>ITEM NO</t>
  </si>
  <si>
    <t>DESCRIPTION</t>
  </si>
  <si>
    <t>UNIT</t>
  </si>
  <si>
    <t>QTY</t>
  </si>
  <si>
    <t>RATE</t>
  </si>
  <si>
    <t>AMOUNT</t>
  </si>
  <si>
    <t xml:space="preserve">SCHEDULE 1 : </t>
  </si>
  <si>
    <t>PRELIMINARY &amp; GENERAL ITEMS</t>
  </si>
  <si>
    <t>Clearance of Rubbish</t>
  </si>
  <si>
    <t>Item</t>
  </si>
  <si>
    <t>Retention Interest</t>
  </si>
  <si>
    <t>Site Establishment &amp; Clearance</t>
  </si>
  <si>
    <t>Scaffolding</t>
  </si>
  <si>
    <t>Tests and Inspections</t>
  </si>
  <si>
    <t>Preparation of Operating and Maintenance Manuals</t>
  </si>
  <si>
    <t>As-built Drawings</t>
  </si>
  <si>
    <t>12 Months Guarantee and Maintenance</t>
  </si>
  <si>
    <t>Programming of the Work</t>
  </si>
  <si>
    <t>Testing, Balancing &amp; Commissioning</t>
  </si>
  <si>
    <t>Equipment Submissions</t>
  </si>
  <si>
    <t>Contract Drawings</t>
  </si>
  <si>
    <t>Equipment Labels</t>
  </si>
  <si>
    <t>Water &amp; Power for commissioning If JBCC Document</t>
  </si>
  <si>
    <t>Any additional items of preliminary nature  that the tenderer may wish to add to comply with requirements of the specification and/or bill of quantities.</t>
  </si>
  <si>
    <t>(To be listed hereunder by the Tenderer)</t>
  </si>
  <si>
    <t>i</t>
  </si>
  <si>
    <t>ii</t>
  </si>
  <si>
    <t>Sub-contractors to be present at all site meeting at least on a two weekly basis and more frequently as buildings become ready/ available for installations.</t>
  </si>
  <si>
    <t>CARRIED TO FINAL SUMMARY</t>
  </si>
  <si>
    <t>R</t>
  </si>
  <si>
    <t xml:space="preserve">SCHEDULE 2: </t>
  </si>
  <si>
    <t xml:space="preserve"> FIRE DETECTION INSTALLATIONS</t>
  </si>
  <si>
    <t>Wired Fire Detection Installations</t>
  </si>
  <si>
    <t xml:space="preserve">The Fire detection shall comply with SANS10400 and SANS 10139, for public buildings. The fire detection system shall be provided throughout the facilities (System catagory L1 and P) and be an addressable fire detection system. </t>
  </si>
  <si>
    <t>Note</t>
  </si>
  <si>
    <t>Systems in explosive gas or dust atmosphere shall comply with SANS 60079-14 and EN 61241-17</t>
  </si>
  <si>
    <t xml:space="preserve">Standby Battery supplies for any part of the system shall be capable of maintaining the system in normal operation for at least 24hr, after which there shall be sufficient capacity to operate all sounders in evacuation mode for at least 30 min. </t>
  </si>
  <si>
    <t>New Fire Detection Panel at The Apron Office</t>
  </si>
  <si>
    <t>4 Loop Analogue Control Panel, 230V, EN54 approved [ZP2-4L]</t>
  </si>
  <si>
    <t>No</t>
  </si>
  <si>
    <t>Battery 12V 26 AH</t>
  </si>
  <si>
    <t>ZP2 accessory plate and on board printer</t>
  </si>
  <si>
    <t>ZPAB-RS232 board</t>
  </si>
  <si>
    <t>Class A network loop card [ZP2AB-NLM2]</t>
  </si>
  <si>
    <t>Eight programmable output card [ZP2AB-RL8]</t>
  </si>
  <si>
    <t>Network card [ZP2AB-NET1]</t>
  </si>
  <si>
    <t>The Service of Existing Panels, 24V (LCD &amp; controls), 230V, at surrounding buildings:</t>
  </si>
  <si>
    <t>Service of existing Panels</t>
  </si>
  <si>
    <t>Boxed power supply, 24VDC 1A</t>
  </si>
  <si>
    <t>Incl</t>
  </si>
  <si>
    <t>Panel driver board</t>
  </si>
  <si>
    <t>Two core twisted cable 2m that is shielded and screened for RS485 communication daisy chained and teed off between the control panels. Peer-to-peer network.</t>
  </si>
  <si>
    <t xml:space="preserve">Service &amp; Repair Including supply and installation of new Addressable Loop Devices </t>
  </si>
  <si>
    <t>Ceiling : Optical sensor [ZP730-2] c/w surface mounting sensor base [ZP7-SB1]</t>
  </si>
  <si>
    <t>Void : Optical sensor [ZP730-2] c/w surface mounting sensor base [ZP7-SB1]</t>
  </si>
  <si>
    <t>Ceiling : Optical sensor [ZP730-2] c/w surface mounting isolator sensor base [ZP7-IB]</t>
  </si>
  <si>
    <t>Void : Optical sensor [ZP730-2] c/w surface mounting isolator sensor base [ZP7-IB]</t>
  </si>
  <si>
    <t>Combination Optical &amp; Heat sensor [ZP732-2] c/w surface mounting sensor base [ZP7-SB1]</t>
  </si>
  <si>
    <t>Carried Forward to Next Page</t>
  </si>
  <si>
    <t>Brought Forward from Previous Page</t>
  </si>
  <si>
    <t>Omnidirectional Sounder beacon (50dB) and flashing light (strobe) [ZP755HAV-2W - white] c/w surface mounting sensor base [ZP7-SB1]</t>
  </si>
  <si>
    <t>Optical sensor [ZP755B-2] c/w sounder base [ZP7-SB1]</t>
  </si>
  <si>
    <t>Beacon [ZP755V] c/w base [ZP7-SB1]</t>
  </si>
  <si>
    <t>Heat sensor [ZP720-3] c/w surface mounting sensor base [ZP7-SB1]</t>
  </si>
  <si>
    <t>Omnidirectional Sounder beacon, red (102 dBA) [ZP755HAV- 2R] c/w base [ZP7-SB1]</t>
  </si>
  <si>
    <t>Heat-rise detector with base [ZP7-SB1]</t>
  </si>
  <si>
    <t>The supply and installation of Manual Call point mounted 1400mm AFFL at indicated positions c/w EN54 marking [ZP785-3] - use with DMN787</t>
  </si>
  <si>
    <t>Mini interface unit [A45E-2] and mini relay unit [A50E-2] with Surface box to suite (IP66, 2 single or 1 double) [SMB-DIN1]</t>
  </si>
  <si>
    <t>Supply and Installation of Panel Loop and Networking wiring, PVC conduit and cable trunking (P8000 with covers and hangers) as per Tender drawing reticulation.</t>
  </si>
  <si>
    <t>Panel 1 (Ceiling &amp; Void): PH120 Fire Resistant Cable 2 Core, 1.5mm</t>
  </si>
  <si>
    <t>P8000 cable trunking (WxH: 76 x 76mm); hangers  c/w nuts and bolts, bends, tees etc.</t>
  </si>
  <si>
    <t>m</t>
  </si>
  <si>
    <t>25mm PVC conduiting c/w hangers, saddles, screws,  nuts and bolts, bends, tees etc.</t>
  </si>
  <si>
    <t>The supply and installation of MAESTRO Software and Remote Diagnostics function via IP</t>
  </si>
  <si>
    <t>MAESTRO System complete with ZP2AB-MD3 Modem for remote diagnostics into Control Panels at specified location.</t>
  </si>
  <si>
    <t>RS232 Port for port for MAESTRO, Pager, or Modem control lines into Control Panel at specified location.</t>
  </si>
  <si>
    <t>RS232 cable to connect PC to Control Panel 1 at specified location.</t>
  </si>
  <si>
    <t>Direct Link with Fire Services Department</t>
  </si>
  <si>
    <t>REMRAD or Similar system complete with all the frequency license fees and all related costs.</t>
  </si>
  <si>
    <t>Associated Cables and Reticulation Accessories</t>
  </si>
  <si>
    <t>Supply and Installation of loop PH30 Fire Resistant Cable 2 Core, 1.5mm wiring and cable trunking (P8000 with covers and hangers)</t>
  </si>
  <si>
    <t>Carried Forward to Summary Page</t>
  </si>
  <si>
    <t xml:space="preserve">SCHEDULE 3: </t>
  </si>
  <si>
    <t>SERVICE &amp; REPAIR INERT FIRE SUPPRESSION SYSTEMS</t>
  </si>
  <si>
    <t>Service &amp; Repair CTB IT &amp; Server Rooms Fire Suppression Systems (Inergen &amp; FM200), including piping, nozzles, extinguishant release panel, etc.</t>
  </si>
  <si>
    <t>Service &amp; Repair Main Electrical Substation &amp; Transformer Rooms Fire Suppression Systems (Inergen &amp; FM200), including piping, nozzles, extinguishant release panel, etc.</t>
  </si>
  <si>
    <t>Service &amp; Repair Mechanical &amp; Electrical Offices IT &amp; Server Rooms Fire Suppression Systems (Inergen &amp; FM200), including piping, nozzles, extinguishant release panel, etc.</t>
  </si>
  <si>
    <t>NEW INERT FIRE SUPPRESSION SYSTEMS</t>
  </si>
  <si>
    <r>
      <t xml:space="preserve">Supply &amp; Install new system for </t>
    </r>
    <r>
      <rPr>
        <b/>
        <sz val="10"/>
        <color theme="1"/>
        <rFont val="Arial"/>
        <family val="2"/>
      </rPr>
      <t>Generator Room</t>
    </r>
    <r>
      <rPr>
        <sz val="10"/>
        <color theme="1"/>
        <rFont val="Arial"/>
        <family val="2"/>
      </rPr>
      <t xml:space="preserve"> -  Inergen, including piping, nozzles, extinguishant release panel, etc.</t>
    </r>
  </si>
  <si>
    <t>Sum</t>
  </si>
  <si>
    <t>a</t>
  </si>
  <si>
    <t>Supply and install Gas cylinder  80L Inergen inert gas-300 bar</t>
  </si>
  <si>
    <t>incl.</t>
  </si>
  <si>
    <t>b</t>
  </si>
  <si>
    <t>Supply and install Gas cylinder  bracket 80L</t>
  </si>
  <si>
    <t>c</t>
  </si>
  <si>
    <t>Supply and install Ci IV8 Manosw-Plug</t>
  </si>
  <si>
    <t>d</t>
  </si>
  <si>
    <t>Supply and install Manoswitch cable start kit</t>
  </si>
  <si>
    <t>e</t>
  </si>
  <si>
    <t>Supply  and install Ci IS8 Solenoid Manual Actuator</t>
  </si>
  <si>
    <t>f</t>
  </si>
  <si>
    <t>Supply  and install Nozzle calibrated IN-32 NPT</t>
  </si>
  <si>
    <t>g</t>
  </si>
  <si>
    <t>Supply  and install CI MT 5 Manifold c/w orifice</t>
  </si>
  <si>
    <t>h</t>
  </si>
  <si>
    <t>Supply  and install Cry rail 5x80L 1600mm</t>
  </si>
  <si>
    <t>Supply  and install Hose DN10-400 0.5m Ci Disc Elb</t>
  </si>
  <si>
    <t>j</t>
  </si>
  <si>
    <t>Supply  and install Hose DN10-400 1.0m Ci Disc Elb</t>
  </si>
  <si>
    <t>k</t>
  </si>
  <si>
    <t>Supply  and install conventional optical detector</t>
  </si>
  <si>
    <t>l</t>
  </si>
  <si>
    <t>Supply  and install conventional detector base</t>
  </si>
  <si>
    <t>Supply  and install fire suppression panel</t>
  </si>
  <si>
    <t>n</t>
  </si>
  <si>
    <t>Supply  and install start/stop switch</t>
  </si>
  <si>
    <t>o</t>
  </si>
  <si>
    <t>Supply  and install beacon and sounder</t>
  </si>
  <si>
    <t>p</t>
  </si>
  <si>
    <t>Supply  and install fire beil</t>
  </si>
  <si>
    <t>q</t>
  </si>
  <si>
    <t>Supply  and install 100m fire cable 2 core 1.0mm</t>
  </si>
  <si>
    <t>r</t>
  </si>
  <si>
    <t>Supply  and install Gas pipes,Manifolds, three way valves and Two way valves as shown on tender drawings</t>
  </si>
  <si>
    <t>Supply &amp; Install new system for Electrical Substation C &amp; Transformer Rooms -  Inergen, including piping, nozzles, extinguishant release panel, etc.</t>
  </si>
  <si>
    <t xml:space="preserve">SCHEDULE 4 : </t>
  </si>
  <si>
    <t>FIRE  PROTECTION EQUIPMENT  &amp; EMERGENCY EVACUATION</t>
  </si>
  <si>
    <t>Rate Only</t>
  </si>
  <si>
    <t>New - 25mm Dia Fire Hose Reels SANS approved and supplied and fitted including, stop valves,hose reel base, clamps,nozzle brackets,fixing brackets,etc  including  length of 30m  connecting pipe per reel as per the specification and tender drawings.</t>
  </si>
  <si>
    <t xml:space="preserve">Supply delivery and fitment of 100mm non-return valve and two gate valves as per tender specification and drawings.   </t>
  </si>
  <si>
    <t>Fire Hose Reel Cabinet</t>
  </si>
  <si>
    <t>HAND-HELD PORTABLE  FIRE FIGHTING EQUIPMENT</t>
  </si>
  <si>
    <t>Supply and install fire extinguishers SANS approved. Complete  with meranti  backing boards,steel bases,mounting brackets and wall anchors as per the tender drawings or detailed specifications. 5 kg CO2</t>
  </si>
  <si>
    <t>Supply and install fire extinguishers SANS approved. Complete  with meranti  backing boards,steel bases,mounting brackets and wall anchors as per the tender drawings or detailed specifications. 4.5 kg DCP</t>
  </si>
  <si>
    <t>Fire Extinguishers  Cabinet  for 5 kg CO2, Fire cabinets must be of a glass fibre with clear polycarbonate lids.</t>
  </si>
  <si>
    <t>Fire Extinguishers cabinet 4.5 kg DCP, Fire cabinets must be of a glass fibre with clear polycarbonate lids.</t>
  </si>
  <si>
    <t>Supply and install fire extinguishers SANS approved. Complete  with meranti  backing boards,steel bases,mounting brackets and wall anchors as per the tender drawings or detailed specifications. 10 kg CO2</t>
  </si>
  <si>
    <t>Supply and install fire extinguishers SANS approved. Complete  with meranti  backing boards,steel bases,mounting brackets and wall anchors as per the tender drawings or detailed specifications. 9.0 kg DCP</t>
  </si>
  <si>
    <t>Fire Extinguishers  Cabinet  for 10 kg CO2, Fire cabinets must be of a glass fibre with clear polycarbonate lids.</t>
  </si>
  <si>
    <t>Fire Extinguishers cabinet 9.0 kg DCP, Fire cabinets must be of a glass fibre with clear polycarbonate lids.</t>
  </si>
  <si>
    <t>E1/E2, Size:190mm x 380mm (h x w) double sided Photoluminescent sign framed in natural anodised aluminium.Supply and Install with steel wire and ceiling tee hook/onto Mild steel bracket at 3.0meters from finished floor level/mechanically mounted onto wall/fixture</t>
  </si>
  <si>
    <t>No.</t>
  </si>
  <si>
    <t>E1/E2, Size:380mm x 190mm (h x w) Vertical Projecting double sided Photoluminescent sign framed in natural anodised aluminium.Supply and Install with steel wire and ceiling tee hook/onto Mild steel bracket at 3.0meters from finished floor level/mechanically mounted onto wall/fixture</t>
  </si>
  <si>
    <t>E2, Size:190mm x 380mm  (h x w)  Photoluminescent double sided  sign with back plate framed in natural anodised aluminium. Supply and Install with steel wire and ceiling tee hook/onto Mild steel bracket at 3.0meters from finished floor level/mechanically mounted onto wall/fixture</t>
  </si>
  <si>
    <t>E1, Size:190mm x 380mm (h x w) double sided Photoluminescent sign with back plate framed in natural anodised aluminium.Supply and Install with steel wire and ceiling tee hook/onto Mild steel bracket at 3.0meters from finished floor level/mechanically mounted onto wall/fixture</t>
  </si>
  <si>
    <t>E3, Size:190mm x 380mm (h x w) double sided Photoluminescent sign with back plate framed in natural anodised aluminium frame. Supply and Install with steel wire and ceiling tee hook/onto Mild steel bracket at 3.0meters from finished floor level/mechanically mounted onto wall/fixture</t>
  </si>
  <si>
    <t>E16/E17, Size:290mm x 870mm (h x w) double sided Photoluminescent sign framed in natural anodised aluminium. Supply and Install with steel wire and ceiling tee hook/onto Mild steel bracket at 3.0meters from finished floor level/mechanically mounted onto wall/fixture</t>
  </si>
  <si>
    <t>E13/E14, Size:190mm x 380mm (h x w) double sided Photoluminescent sign framed in natural anodised aluminium. Supply and Install with steel wire and ceiling tee hook/onto Mild steel bracket at 3.0meters from finished floor level/mechanically mounted onto wall/fixture</t>
  </si>
  <si>
    <t>E13, Size:190mm x 380mm (h x w)  Photoluminescent double sided  sign with back plate framed in natural anodised aluminium frame. Supply and Install with steel wire and ceiling tee hook/onto Mild steel bracket at 3.0meters from finished floor level/mechanically mounted onto wall/fixture</t>
  </si>
  <si>
    <t>F2/F3, Size:190mm x 760mm (h x w) double sided Photoluminescent sign framed in natural anodised aluminium. Supply and Install with steel wire and ceiling tee hook/onto Mild steel bracket at 3.0meters from finished floor level/mechanically mounted onto wall/fixture</t>
  </si>
  <si>
    <t>F1, Size:190mm x 760mm (h x w) Photoluminescent double sided  sign with back plate framed in natural anodised aluminium. Supply and Install with steel wire and ceiling tee hook/onto Mild steel bracket at 3.0meters from finished floor level/mechanically mounted onto wall/fixture</t>
  </si>
  <si>
    <t>F5/F6, Size:190mm x 570mm (h x w) double sided Photoluminescent sign framed in natural anodised aluminium. Supply and Install with steel wire and ceiling tee hook/onto Mild steel bracket at 3.0meters from finished floor level/mechanically mounted onto wall/fixture</t>
  </si>
  <si>
    <t>F5, Size:190mm x 570mm (h x w) Photoluminescent double sided  sign with back plate framed in natural anodised aluminium frame. Supply and Install with steel wire and ceiling tee hook/onto Mild steel bracket at 3.0meters from finished floor level/mechanically mounted onto wall/fixture</t>
  </si>
  <si>
    <t>F4, Size:190mm x 570mm (h x w) double sided Photoluminescent sign with back plate framed in natural anodised aluminium. Supply and Install with steel wire and ceiling tee hook/onto Mild steel bracket at 3.0meters from finished floor level/mechanically mounted onto wall/fixture</t>
  </si>
  <si>
    <t>QUANTITY</t>
  </si>
  <si>
    <t>FIRE  PROTECTION EQUIPMENT, FIRE WALLS &amp; EMERGENCY EVACUATION LAYOUT - CONTINUED</t>
  </si>
  <si>
    <t>F18/F21, Size:190mm x 380mm (h x w) double sided Photoluminescent sign framed in natural anodised aluminium.Supply and Install with steel wire and ceiling tee hook/onto Mild steel bracket at 3.0meters from finished floor level/mechanically mounted onto wall/fixture</t>
  </si>
  <si>
    <t>F15, Size:190mm x 380mm (h x w) Photoluminescent double sided  sign with back plate framed in natural anodised aluminium frame. Supply and Install with steel wire and ceiling tee hook/onto Mild steel bracket at 3.0meters from finished floor level/mechanically mounted onto wall/fixture</t>
  </si>
  <si>
    <t>F20/F17, Size:190mm x 380mm (h x w) Photoluminescent double sided  sign with back plate framed in natural anodised aluminium frame. Supply and Install with steel wire and ceiling tee hook/onto Mild steel bracket at 3.0meters from finished floor level/mechanically mounted onto wall/fixture</t>
  </si>
  <si>
    <t>F14, Size:190mm x 380mm (h x w) Photoluminescent double sided  sign with back plate framed in natural anodised aluminium frame. Supply and Install with steel wire and ceiling tee hook/onto Mild steel bracket at 3.0meters from finished floor level/mechanically mounted onto wall/fixture</t>
  </si>
  <si>
    <t>F16/F19, Size:190mm x 380mm (h x w) double sided Photoluminescent sign framed in natural anodised aluminium. Supply and Install with steel wire and ceiling tee hook/onto Mild steel bracket at 3.0meters from finished floor level/mechanically mounted onto wall/fixture</t>
  </si>
  <si>
    <t>F13, Size:190mm x 380mm (h x w) double sided Photoluminescent sign without back plate and framed in natural anodised aluminium. Supply and Install with steel wire and ceiling tee hook/onto Mild steel bracket at 3.0meters from finished floor level/mechanically mounted onto wall/fixture</t>
  </si>
  <si>
    <t>Emergency Assembly Point (Custom sign to industry standards) Size:1000mm x 1000mm (h x w), three sided vinyl sign without back plate (0.8) and mild steel frame of square tubing (30 x 30mm) mounted onto Diameter 80mm pole. Bottom of sign to be at least 2.4m from finishe floor level and mounted with 4 M10 rawl bolts. Supply and Install the entire scope.</t>
  </si>
  <si>
    <t>F41, Size:290mm x 290mm (h x w) double sided Photoluminescent sign without back plate and framed in natural anodised aluminium. Supply and Install onto column at 2.5meters from finished floor level.</t>
  </si>
  <si>
    <t>F39, Size:190mm x 190mm (h x w) double sided Photoluminescent sign framed in natural anodised aluminium frame. Supply and Install with steel wire and ceiling tee hook OR mechanically mounted onto wall/fixture at lift shafts</t>
  </si>
  <si>
    <t xml:space="preserve">SCHEDULE 3 : </t>
  </si>
  <si>
    <t>Schedule</t>
  </si>
  <si>
    <t>FINAL SUMMARY</t>
  </si>
  <si>
    <t>Page</t>
  </si>
  <si>
    <t>-1-</t>
  </si>
  <si>
    <t>-2-</t>
  </si>
  <si>
    <t>-3-</t>
  </si>
  <si>
    <t>-6-</t>
  </si>
  <si>
    <t>CONTINGENCIES (10%)</t>
  </si>
  <si>
    <t xml:space="preserve"> </t>
  </si>
  <si>
    <t>CARRIED TO FORM OF TENDER (EXCL. 15% VAT)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</si>
</sst>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
    <numFmt numFmtId="165" formatCode="_ * #,##0.00_ ;_ * \-#,##0.00_ ;_ * &quot;-&quot;??_ ;_ @_ "/>
    <numFmt numFmtId="166" formatCode="0.0%"/>
    <numFmt numFmtId="167" formatCode="&quot;R&quot;\ #,##0.00"/>
    <numFmt numFmtId="168" formatCode="_ &quot;R&quot;\ * #,##0.00_ ;_ &quot;R&quot;\ * \-#,##0.00_ ;_ &quot;R&quot;\ * &quot;-&quot;??_ ;_ @_ "/>
    <numFmt numFmtId="169" formatCode="_(&quot;$&quot;* #,##0.00_);_(&quot;$&quot;* \(#,##0.00\);_(&quot;$&quot;*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Arial"/>
      <family val="2"/>
    </font>
    <font>
      <sz val="10"/>
      <color theme="1"/>
      <name val="Arial"/>
      <family val="2"/>
    </font>
    <font>
      <sz val="10"/>
      <color theme="1"/>
      <name val="Calibri"/>
      <family val="2"/>
      <scheme val="minor"/>
    </font>
    <font>
      <sz val="10"/>
      <name val="Arial"/>
      <family val="2"/>
    </font>
    <font>
      <b/>
      <sz val="10"/>
      <name val="Arial"/>
      <family val="2"/>
    </font>
    <font>
      <sz val="12"/>
      <name val="Arial"/>
      <family val="2"/>
    </font>
    <font>
      <b/>
      <u/>
      <sz val="10"/>
      <color theme="1"/>
      <name val="Arial"/>
      <family val="2"/>
    </font>
    <font>
      <sz val="10"/>
      <color rgb="FFFF0000"/>
      <name val="Arial"/>
      <family val="2"/>
    </font>
    <font>
      <u/>
      <sz val="10"/>
      <color theme="1"/>
      <name val="Arial"/>
      <family val="2"/>
    </font>
    <font>
      <b/>
      <u/>
      <sz val="10"/>
      <name val="Arial"/>
      <family val="2"/>
    </font>
    <font>
      <b/>
      <u/>
      <sz val="11"/>
      <color theme="1"/>
      <name val="Calibri"/>
      <family val="2"/>
      <scheme val="minor"/>
    </font>
    <font>
      <sz val="10"/>
      <name val="Calibri"/>
      <family val="2"/>
      <scheme val="minor"/>
    </font>
  </fonts>
  <fills count="4">
    <fill>
      <patternFill patternType="none"/>
    </fill>
    <fill>
      <patternFill patternType="gray125"/>
    </fill>
    <fill>
      <patternFill patternType="solid">
        <fgColor rgb="FFFFC000"/>
        <bgColor indexed="64"/>
      </patternFill>
    </fill>
    <fill>
      <patternFill patternType="solid">
        <fgColor theme="0"/>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style="double">
        <color auto="1"/>
      </left>
      <right style="thin">
        <color indexed="64"/>
      </right>
      <top style="thin">
        <color indexed="64"/>
      </top>
      <bottom style="thin">
        <color indexed="64"/>
      </bottom>
      <diagonal/>
    </border>
    <border>
      <left style="thin">
        <color indexed="64"/>
      </left>
      <right style="thin">
        <color indexed="64"/>
      </right>
      <top/>
      <bottom/>
      <diagonal/>
    </border>
    <border>
      <left style="thin">
        <color auto="1"/>
      </left>
      <right/>
      <top/>
      <bottom/>
      <diagonal/>
    </border>
    <border>
      <left style="double">
        <color auto="1"/>
      </left>
      <right style="thin">
        <color indexed="64"/>
      </right>
      <top/>
      <bottom/>
      <diagonal/>
    </border>
    <border>
      <left style="double">
        <color auto="1"/>
      </left>
      <right style="thin">
        <color indexed="64"/>
      </right>
      <top style="thin">
        <color auto="1"/>
      </top>
      <bottom style="double">
        <color auto="1"/>
      </bottom>
      <diagonal/>
    </border>
    <border>
      <left style="double">
        <color auto="1"/>
      </left>
      <right style="thin">
        <color indexed="64"/>
      </right>
      <top style="double">
        <color auto="1"/>
      </top>
      <bottom/>
      <diagonal/>
    </border>
    <border>
      <left style="thin">
        <color auto="1"/>
      </left>
      <right style="thin">
        <color auto="1"/>
      </right>
      <top/>
      <bottom style="thin">
        <color indexed="64"/>
      </bottom>
      <diagonal/>
    </border>
    <border>
      <left style="thin">
        <color auto="1"/>
      </left>
      <right/>
      <top/>
      <bottom style="thin">
        <color indexed="64"/>
      </bottom>
      <diagonal/>
    </border>
    <border>
      <left style="double">
        <color auto="1"/>
      </left>
      <right style="thin">
        <color indexed="64"/>
      </right>
      <top/>
      <bottom style="thin">
        <color indexed="64"/>
      </bottom>
      <diagonal/>
    </border>
    <border>
      <left style="double">
        <color auto="1"/>
      </left>
      <right style="thin">
        <color indexed="64"/>
      </right>
      <top style="double">
        <color auto="1"/>
      </top>
      <bottom style="thin">
        <color indexed="64"/>
      </bottom>
      <diagonal/>
    </border>
  </borders>
  <cellStyleXfs count="6">
    <xf numFmtId="0" fontId="0" fillId="0" borderId="0"/>
    <xf numFmtId="9" fontId="1" fillId="0" borderId="0" applyFont="0" applyFill="0" applyBorder="0" applyAlignment="0" applyProtection="0"/>
    <xf numFmtId="0" fontId="6" fillId="0" borderId="0"/>
    <xf numFmtId="0" fontId="8" fillId="0" borderId="0">
      <alignment vertical="top"/>
    </xf>
    <xf numFmtId="0" fontId="6" fillId="0" borderId="0"/>
    <xf numFmtId="169" fontId="6" fillId="0" borderId="0" applyFont="0" applyFill="0" applyBorder="0" applyAlignment="0" applyProtection="0"/>
  </cellStyleXfs>
  <cellXfs count="101">
    <xf numFmtId="0" fontId="0" fillId="0" borderId="0" xfId="0"/>
    <xf numFmtId="164" fontId="3" fillId="0" borderId="0" xfId="0" applyNumberFormat="1" applyFont="1" applyAlignment="1">
      <alignment horizontal="center" vertical="center"/>
    </xf>
    <xf numFmtId="0" fontId="3" fillId="0" borderId="0" xfId="0" applyFont="1" applyAlignment="1">
      <alignment vertical="center"/>
    </xf>
    <xf numFmtId="0" fontId="3" fillId="0" borderId="0" xfId="0" applyFont="1" applyAlignment="1">
      <alignment horizontal="center" vertical="center"/>
    </xf>
    <xf numFmtId="0" fontId="3" fillId="0" borderId="1" xfId="0" applyFont="1" applyBorder="1" applyAlignment="1">
      <alignment horizontal="right" vertical="center"/>
    </xf>
    <xf numFmtId="0" fontId="2" fillId="0" borderId="1" xfId="0" applyFont="1" applyBorder="1" applyAlignment="1">
      <alignment horizontal="right" vertical="center"/>
    </xf>
    <xf numFmtId="0" fontId="4" fillId="0" borderId="0" xfId="0" applyFont="1" applyAlignment="1">
      <alignment vertical="center"/>
    </xf>
    <xf numFmtId="0" fontId="4" fillId="0" borderId="0" xfId="0" applyFont="1"/>
    <xf numFmtId="0" fontId="5" fillId="0" borderId="0" xfId="0" applyFont="1"/>
    <xf numFmtId="164" fontId="3" fillId="0" borderId="2" xfId="0" applyNumberFormat="1" applyFont="1" applyBorder="1" applyAlignment="1">
      <alignment horizontal="center" vertical="center"/>
    </xf>
    <xf numFmtId="0" fontId="3" fillId="0" borderId="2" xfId="0" applyFont="1" applyBorder="1" applyAlignment="1">
      <alignment vertical="center"/>
    </xf>
    <xf numFmtId="0" fontId="3" fillId="0" borderId="2" xfId="0" applyFont="1" applyBorder="1" applyAlignment="1">
      <alignment horizontal="center" vertical="center"/>
    </xf>
    <xf numFmtId="0" fontId="3" fillId="0" borderId="3" xfId="0" applyFont="1" applyBorder="1" applyAlignment="1">
      <alignment vertical="center"/>
    </xf>
    <xf numFmtId="165" fontId="3" fillId="0" borderId="4" xfId="0" applyNumberFormat="1" applyFont="1" applyBorder="1" applyAlignment="1">
      <alignment vertical="center"/>
    </xf>
    <xf numFmtId="164" fontId="4" fillId="0" borderId="5" xfId="0" applyNumberFormat="1" applyFont="1" applyBorder="1" applyAlignment="1">
      <alignment horizontal="center" vertical="center"/>
    </xf>
    <xf numFmtId="0" fontId="3" fillId="0" borderId="5" xfId="0" applyFont="1" applyBorder="1" applyAlignment="1">
      <alignment vertical="center"/>
    </xf>
    <xf numFmtId="0" fontId="4" fillId="0" borderId="5" xfId="0" applyFont="1" applyBorder="1" applyAlignment="1">
      <alignment horizontal="center" vertical="center"/>
    </xf>
    <xf numFmtId="0" fontId="4" fillId="0" borderId="6" xfId="0" applyFont="1" applyBorder="1" applyAlignment="1">
      <alignment vertical="center"/>
    </xf>
    <xf numFmtId="165" fontId="4" fillId="0" borderId="7" xfId="0" applyNumberFormat="1" applyFont="1" applyBorder="1" applyAlignment="1">
      <alignment vertical="center"/>
    </xf>
    <xf numFmtId="0" fontId="3" fillId="0" borderId="5" xfId="0" applyFont="1" applyBorder="1" applyAlignment="1">
      <alignment vertical="center" wrapText="1"/>
    </xf>
    <xf numFmtId="0" fontId="4" fillId="0" borderId="5" xfId="0" applyFont="1" applyBorder="1" applyAlignment="1">
      <alignment vertical="center"/>
    </xf>
    <xf numFmtId="0" fontId="4" fillId="0" borderId="5" xfId="0" applyFont="1" applyBorder="1" applyAlignment="1">
      <alignment vertical="center" wrapText="1"/>
    </xf>
    <xf numFmtId="0" fontId="7" fillId="0" borderId="0" xfId="2" applyFont="1" applyAlignment="1">
      <alignment horizontal="right" vertical="center"/>
    </xf>
    <xf numFmtId="0" fontId="7" fillId="0" borderId="5" xfId="2" applyFont="1" applyBorder="1" applyAlignment="1">
      <alignment horizontal="center" vertical="center"/>
    </xf>
    <xf numFmtId="165" fontId="4" fillId="0" borderId="8" xfId="0" applyNumberFormat="1" applyFont="1" applyBorder="1" applyAlignment="1">
      <alignment vertical="center"/>
    </xf>
    <xf numFmtId="0" fontId="7" fillId="0" borderId="0" xfId="3" applyFont="1" applyAlignment="1"/>
    <xf numFmtId="0" fontId="6" fillId="0" borderId="0" xfId="3" applyFont="1" applyAlignment="1"/>
    <xf numFmtId="0" fontId="7" fillId="0" borderId="0" xfId="2" applyFont="1" applyAlignment="1">
      <alignment horizontal="left" vertical="center"/>
    </xf>
    <xf numFmtId="165" fontId="4" fillId="0" borderId="9" xfId="0" applyNumberFormat="1" applyFont="1" applyBorder="1" applyAlignment="1">
      <alignment vertical="center"/>
    </xf>
    <xf numFmtId="166" fontId="6" fillId="0" borderId="0" xfId="1" applyNumberFormat="1" applyFont="1" applyBorder="1" applyAlignment="1"/>
    <xf numFmtId="164" fontId="4" fillId="0" borderId="10" xfId="0" applyNumberFormat="1" applyFont="1" applyBorder="1" applyAlignment="1">
      <alignment horizontal="center" vertical="center"/>
    </xf>
    <xf numFmtId="0" fontId="4" fillId="0" borderId="10" xfId="0" applyFont="1" applyBorder="1" applyAlignment="1">
      <alignment vertical="center"/>
    </xf>
    <xf numFmtId="0" fontId="4" fillId="0" borderId="10" xfId="0" applyFont="1" applyBorder="1" applyAlignment="1">
      <alignment horizontal="center" vertical="center"/>
    </xf>
    <xf numFmtId="0" fontId="4" fillId="0" borderId="11" xfId="0" applyFont="1" applyBorder="1" applyAlignment="1">
      <alignment vertical="center"/>
    </xf>
    <xf numFmtId="165" fontId="4" fillId="0" borderId="12" xfId="0" applyNumberFormat="1" applyFont="1" applyBorder="1" applyAlignment="1">
      <alignment vertical="center"/>
    </xf>
    <xf numFmtId="165" fontId="6" fillId="0" borderId="0" xfId="3" applyNumberFormat="1" applyFont="1" applyAlignment="1">
      <alignment horizontal="center" vertical="center"/>
    </xf>
    <xf numFmtId="164" fontId="3" fillId="0" borderId="5" xfId="4" applyNumberFormat="1" applyFont="1" applyBorder="1" applyAlignment="1">
      <alignment horizontal="left" vertical="center"/>
    </xf>
    <xf numFmtId="0" fontId="9" fillId="0" borderId="6" xfId="4" applyFont="1" applyBorder="1" applyAlignment="1">
      <alignment horizontal="left" vertical="center" wrapText="1"/>
    </xf>
    <xf numFmtId="0" fontId="4" fillId="0" borderId="5" xfId="4" applyFont="1" applyBorder="1" applyAlignment="1">
      <alignment horizontal="center" vertical="center"/>
    </xf>
    <xf numFmtId="165" fontId="4" fillId="0" borderId="6" xfId="0" applyNumberFormat="1" applyFont="1" applyBorder="1" applyAlignment="1">
      <alignment vertical="center"/>
    </xf>
    <xf numFmtId="0" fontId="3" fillId="0" borderId="6" xfId="4" applyFont="1" applyBorder="1" applyAlignment="1">
      <alignment horizontal="left" vertical="center" wrapText="1"/>
    </xf>
    <xf numFmtId="165" fontId="3" fillId="0" borderId="7" xfId="0" applyNumberFormat="1" applyFont="1" applyBorder="1" applyAlignment="1">
      <alignment vertical="center"/>
    </xf>
    <xf numFmtId="167" fontId="6" fillId="0" borderId="0" xfId="3" applyNumberFormat="1" applyFont="1" applyAlignment="1">
      <alignment horizontal="center" vertical="center" wrapText="1"/>
    </xf>
    <xf numFmtId="2" fontId="10" fillId="0" borderId="0" xfId="3" applyNumberFormat="1" applyFont="1" applyAlignment="1">
      <alignment horizontal="center" vertical="center" wrapText="1"/>
    </xf>
    <xf numFmtId="164" fontId="4" fillId="0" borderId="5" xfId="4" applyNumberFormat="1" applyFont="1" applyBorder="1" applyAlignment="1">
      <alignment horizontal="left" vertical="center"/>
    </xf>
    <xf numFmtId="0" fontId="3" fillId="0" borderId="0" xfId="4" applyFont="1" applyAlignment="1">
      <alignment horizontal="left" vertical="center" wrapText="1"/>
    </xf>
    <xf numFmtId="0" fontId="9" fillId="0" borderId="0" xfId="4" applyFont="1" applyAlignment="1">
      <alignment horizontal="left" vertical="center" wrapText="1"/>
    </xf>
    <xf numFmtId="168" fontId="4" fillId="0" borderId="7" xfId="0" applyNumberFormat="1" applyFont="1" applyBorder="1" applyAlignment="1">
      <alignment vertical="center"/>
    </xf>
    <xf numFmtId="165" fontId="10" fillId="0" borderId="0" xfId="3" applyNumberFormat="1" applyFont="1" applyAlignment="1">
      <alignment horizontal="center" vertical="center"/>
    </xf>
    <xf numFmtId="0" fontId="0" fillId="0" borderId="0" xfId="0" applyAlignment="1">
      <alignment vertical="center"/>
    </xf>
    <xf numFmtId="0" fontId="4" fillId="0" borderId="0" xfId="4" applyFont="1" applyAlignment="1">
      <alignment horizontal="left" vertical="center" wrapText="1"/>
    </xf>
    <xf numFmtId="164" fontId="11" fillId="0" borderId="5" xfId="0" applyNumberFormat="1" applyFont="1" applyBorder="1" applyAlignment="1">
      <alignment horizontal="center" vertical="center"/>
    </xf>
    <xf numFmtId="0" fontId="12" fillId="0" borderId="0" xfId="2" applyFont="1" applyAlignment="1">
      <alignment horizontal="left" vertical="center"/>
    </xf>
    <xf numFmtId="0" fontId="11" fillId="0" borderId="5" xfId="0" applyFont="1" applyBorder="1" applyAlignment="1">
      <alignment horizontal="center" vertical="center"/>
    </xf>
    <xf numFmtId="0" fontId="12" fillId="0" borderId="5" xfId="2" applyFont="1" applyBorder="1" applyAlignment="1">
      <alignment horizontal="center" vertical="center"/>
    </xf>
    <xf numFmtId="0" fontId="11" fillId="0" borderId="0" xfId="0" applyFont="1" applyAlignment="1">
      <alignment vertical="center"/>
    </xf>
    <xf numFmtId="165" fontId="11" fillId="0" borderId="9" xfId="0" applyNumberFormat="1" applyFont="1" applyBorder="1" applyAlignment="1">
      <alignment vertical="center"/>
    </xf>
    <xf numFmtId="164" fontId="11" fillId="0" borderId="10" xfId="0" applyNumberFormat="1" applyFont="1" applyBorder="1" applyAlignment="1">
      <alignment horizontal="center" vertical="center"/>
    </xf>
    <xf numFmtId="0" fontId="12" fillId="0" borderId="1" xfId="2" applyFont="1" applyBorder="1" applyAlignment="1">
      <alignment horizontal="left" vertical="center"/>
    </xf>
    <xf numFmtId="0" fontId="11" fillId="0" borderId="10" xfId="0" applyFont="1" applyBorder="1" applyAlignment="1">
      <alignment horizontal="center" vertical="center"/>
    </xf>
    <xf numFmtId="0" fontId="12" fillId="0" borderId="10" xfId="2" applyFont="1" applyBorder="1" applyAlignment="1">
      <alignment horizontal="center" vertical="center"/>
    </xf>
    <xf numFmtId="0" fontId="11" fillId="0" borderId="1" xfId="0" applyFont="1" applyBorder="1" applyAlignment="1">
      <alignment vertical="center"/>
    </xf>
    <xf numFmtId="165" fontId="11" fillId="0" borderId="12" xfId="0" applyNumberFormat="1" applyFont="1" applyBorder="1" applyAlignment="1">
      <alignment vertical="center"/>
    </xf>
    <xf numFmtId="165" fontId="10" fillId="2" borderId="0" xfId="3" applyNumberFormat="1" applyFont="1" applyFill="1" applyAlignment="1">
      <alignment horizontal="center" vertical="center"/>
    </xf>
    <xf numFmtId="0" fontId="4" fillId="2" borderId="0" xfId="0" applyFont="1" applyFill="1"/>
    <xf numFmtId="0" fontId="9" fillId="0" borderId="5" xfId="0" applyFont="1" applyBorder="1" applyAlignment="1">
      <alignment vertical="center" wrapText="1"/>
    </xf>
    <xf numFmtId="0" fontId="13" fillId="0" borderId="0" xfId="0" applyFont="1" applyAlignment="1">
      <alignment vertical="center"/>
    </xf>
    <xf numFmtId="0" fontId="0" fillId="0" borderId="0" xfId="0" applyAlignment="1">
      <alignment vertical="center" wrapText="1"/>
    </xf>
    <xf numFmtId="0" fontId="4" fillId="3" borderId="5" xfId="0" applyFont="1" applyFill="1" applyBorder="1" applyAlignment="1">
      <alignment horizontal="center" vertical="center"/>
    </xf>
    <xf numFmtId="0" fontId="2" fillId="0" borderId="0" xfId="0" applyFont="1" applyAlignment="1">
      <alignment vertical="center" wrapText="1"/>
    </xf>
    <xf numFmtId="1" fontId="3" fillId="0" borderId="0" xfId="0" applyNumberFormat="1" applyFont="1" applyAlignment="1">
      <alignment horizontal="center" vertical="center"/>
    </xf>
    <xf numFmtId="167" fontId="6" fillId="0" borderId="0" xfId="3" applyNumberFormat="1" applyFont="1" applyAlignment="1">
      <alignment horizontal="center" vertical="center"/>
    </xf>
    <xf numFmtId="2" fontId="6" fillId="0" borderId="0" xfId="3" applyNumberFormat="1" applyFont="1" applyAlignment="1">
      <alignment horizontal="center" vertical="center"/>
    </xf>
    <xf numFmtId="167" fontId="7" fillId="0" borderId="0" xfId="5" applyNumberFormat="1" applyFont="1" applyBorder="1" applyAlignment="1">
      <alignment horizontal="center" vertical="center"/>
    </xf>
    <xf numFmtId="0" fontId="6" fillId="0" borderId="0" xfId="3" applyFont="1" applyAlignment="1">
      <alignment horizontal="left" vertical="center"/>
    </xf>
    <xf numFmtId="0" fontId="14" fillId="0" borderId="0" xfId="3" applyFont="1" applyAlignment="1">
      <alignment vertical="center"/>
    </xf>
    <xf numFmtId="0" fontId="8" fillId="0" borderId="0" xfId="3" applyAlignment="1">
      <alignment vertical="center"/>
    </xf>
    <xf numFmtId="0" fontId="4" fillId="0" borderId="10" xfId="0" applyFont="1" applyBorder="1" applyAlignment="1">
      <alignment vertical="center" wrapText="1"/>
    </xf>
    <xf numFmtId="165" fontId="11" fillId="0" borderId="13" xfId="0" applyNumberFormat="1" applyFont="1" applyBorder="1" applyAlignment="1">
      <alignment vertical="center"/>
    </xf>
    <xf numFmtId="164" fontId="3" fillId="0" borderId="5" xfId="0" applyNumberFormat="1"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vertical="center"/>
    </xf>
    <xf numFmtId="49" fontId="4" fillId="0" borderId="5" xfId="0" applyNumberFormat="1" applyFont="1" applyBorder="1" applyAlignment="1">
      <alignment horizontal="center" vertical="center"/>
    </xf>
    <xf numFmtId="9" fontId="4" fillId="0" borderId="0" xfId="0" applyNumberFormat="1" applyFont="1" applyAlignment="1">
      <alignment horizontal="center"/>
    </xf>
    <xf numFmtId="0" fontId="7" fillId="0" borderId="1" xfId="2" applyFont="1" applyBorder="1" applyAlignment="1">
      <alignment horizontal="right" vertical="center"/>
    </xf>
    <xf numFmtId="0" fontId="7" fillId="0" borderId="10" xfId="2" applyFont="1" applyBorder="1" applyAlignment="1">
      <alignment horizontal="center" vertical="center"/>
    </xf>
    <xf numFmtId="0" fontId="4" fillId="0" borderId="1" xfId="0" applyFont="1" applyBorder="1" applyAlignment="1">
      <alignment vertical="center"/>
    </xf>
    <xf numFmtId="164" fontId="0" fillId="0" borderId="0" xfId="0" applyNumberFormat="1" applyAlignment="1">
      <alignment horizontal="center" vertical="center"/>
    </xf>
    <xf numFmtId="0" fontId="0" fillId="0" borderId="0" xfId="0" applyAlignment="1">
      <alignment horizontal="center" vertical="center"/>
    </xf>
    <xf numFmtId="165" fontId="0" fillId="0" borderId="0" xfId="0" applyNumberFormat="1" applyAlignment="1">
      <alignment vertical="center"/>
    </xf>
    <xf numFmtId="0" fontId="3" fillId="0" borderId="5" xfId="0" applyFont="1" applyFill="1" applyBorder="1" applyAlignment="1">
      <alignment vertical="center"/>
    </xf>
    <xf numFmtId="0" fontId="4" fillId="0" borderId="5" xfId="0" applyFont="1" applyFill="1" applyBorder="1" applyAlignment="1">
      <alignment vertical="center" wrapText="1"/>
    </xf>
    <xf numFmtId="0" fontId="4" fillId="0" borderId="5" xfId="0" applyFont="1" applyFill="1" applyBorder="1" applyAlignment="1">
      <alignment horizontal="center" vertical="center"/>
    </xf>
    <xf numFmtId="0" fontId="4" fillId="0" borderId="6" xfId="0" applyFont="1" applyFill="1" applyBorder="1" applyAlignment="1">
      <alignment vertical="center"/>
    </xf>
    <xf numFmtId="168" fontId="4" fillId="0" borderId="7" xfId="0" applyNumberFormat="1" applyFont="1" applyFill="1" applyBorder="1" applyAlignment="1">
      <alignment vertical="center"/>
    </xf>
    <xf numFmtId="0" fontId="3" fillId="0" borderId="5" xfId="0" applyFont="1" applyFill="1" applyBorder="1" applyAlignment="1">
      <alignment vertical="center" wrapText="1"/>
    </xf>
    <xf numFmtId="165" fontId="4" fillId="0" borderId="6" xfId="0" applyNumberFormat="1" applyFont="1" applyFill="1" applyBorder="1" applyAlignment="1">
      <alignment vertical="center"/>
    </xf>
    <xf numFmtId="165" fontId="4" fillId="0" borderId="7" xfId="0" applyNumberFormat="1" applyFont="1" applyFill="1" applyBorder="1" applyAlignment="1">
      <alignment vertical="center"/>
    </xf>
    <xf numFmtId="164" fontId="4" fillId="0" borderId="5" xfId="0" applyNumberFormat="1" applyFont="1" applyFill="1" applyBorder="1" applyAlignment="1">
      <alignment horizontal="center" vertical="center"/>
    </xf>
    <xf numFmtId="0" fontId="4" fillId="0" borderId="5" xfId="4" applyFont="1" applyFill="1" applyBorder="1" applyAlignment="1">
      <alignment horizontal="center" vertical="center"/>
    </xf>
    <xf numFmtId="0" fontId="4" fillId="0" borderId="6" xfId="0" applyFont="1" applyFill="1" applyBorder="1" applyAlignment="1">
      <alignment horizontal="center" vertical="center"/>
    </xf>
  </cellXfs>
  <cellStyles count="6">
    <cellStyle name="Currency 2 2" xfId="5" xr:uid="{BF090534-BAED-4A53-8457-90BA0AC303C3}"/>
    <cellStyle name="Normal" xfId="0" builtinId="0"/>
    <cellStyle name="Normal 2 3" xfId="2" xr:uid="{81C9A930-97C2-468A-AA57-FFDC5218D7CA}"/>
    <cellStyle name="Normal 3 2" xfId="4" xr:uid="{4618B2FD-3930-4322-BF1F-8F4EB4D25F61}"/>
    <cellStyle name="Normal_Sewer &amp; Toilets in Reagile X3 - Eredeti Tender" xfId="3" xr:uid="{62956280-DF8A-4A87-82AB-603F8D79C8EB}"/>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E89B0-DEAF-42BE-9DC7-1EDE166B086E}">
  <sheetPr>
    <pageSetUpPr fitToPage="1"/>
  </sheetPr>
  <dimension ref="B1:Q423"/>
  <sheetViews>
    <sheetView tabSelected="1" view="pageBreakPreview" topLeftCell="A192" zoomScale="85" zoomScaleNormal="100" zoomScaleSheetLayoutView="85" workbookViewId="0">
      <selection activeCell="K420" sqref="K420"/>
    </sheetView>
  </sheetViews>
  <sheetFormatPr defaultRowHeight="14.5" x14ac:dyDescent="0.35"/>
  <cols>
    <col min="1" max="1" width="2.7265625" customWidth="1"/>
    <col min="2" max="2" width="12.1796875" style="87" customWidth="1"/>
    <col min="3" max="3" width="71.26953125" style="49" customWidth="1"/>
    <col min="4" max="4" width="7" style="88" customWidth="1"/>
    <col min="5" max="5" width="8.7265625" style="88" customWidth="1"/>
    <col min="6" max="6" width="15.7265625" style="49" customWidth="1"/>
    <col min="7" max="7" width="17.81640625" style="89" customWidth="1"/>
    <col min="8" max="8" width="2.7265625" style="6" customWidth="1"/>
    <col min="9" max="9" width="12" style="7" bestFit="1" customWidth="1"/>
    <col min="10" max="15" width="15.7265625" style="7" customWidth="1"/>
    <col min="16" max="16" width="8.7265625" style="8"/>
  </cols>
  <sheetData>
    <row r="1" spans="2:16" x14ac:dyDescent="0.35">
      <c r="B1" s="1"/>
      <c r="C1" s="2"/>
      <c r="D1" s="3"/>
      <c r="E1" s="3"/>
      <c r="F1" s="4"/>
      <c r="G1" s="5"/>
    </row>
    <row r="2" spans="2:16" x14ac:dyDescent="0.35">
      <c r="B2" s="9" t="s">
        <v>0</v>
      </c>
      <c r="C2" s="10" t="s">
        <v>1</v>
      </c>
      <c r="D2" s="11" t="s">
        <v>2</v>
      </c>
      <c r="E2" s="11" t="s">
        <v>3</v>
      </c>
      <c r="F2" s="12" t="s">
        <v>4</v>
      </c>
      <c r="G2" s="13" t="s">
        <v>5</v>
      </c>
    </row>
    <row r="3" spans="2:16" x14ac:dyDescent="0.35">
      <c r="B3" s="14"/>
      <c r="C3" s="15" t="s">
        <v>6</v>
      </c>
      <c r="D3" s="16"/>
      <c r="E3" s="16"/>
      <c r="F3" s="17"/>
      <c r="G3" s="18"/>
    </row>
    <row r="4" spans="2:16" x14ac:dyDescent="0.35">
      <c r="B4" s="14">
        <v>1</v>
      </c>
      <c r="C4" s="15" t="s">
        <v>7</v>
      </c>
      <c r="D4" s="16"/>
      <c r="E4" s="16"/>
      <c r="F4" s="17"/>
      <c r="G4" s="18"/>
    </row>
    <row r="5" spans="2:16" x14ac:dyDescent="0.35">
      <c r="B5" s="14"/>
      <c r="C5" s="15"/>
      <c r="D5" s="16"/>
      <c r="E5" s="16"/>
      <c r="F5" s="17"/>
      <c r="G5" s="18"/>
    </row>
    <row r="6" spans="2:16" x14ac:dyDescent="0.35">
      <c r="B6" s="14"/>
      <c r="C6" s="19"/>
      <c r="D6" s="16"/>
      <c r="E6" s="16"/>
      <c r="F6" s="17"/>
      <c r="G6" s="18"/>
    </row>
    <row r="7" spans="2:16" s="7" customFormat="1" ht="13" x14ac:dyDescent="0.3">
      <c r="B7" s="14">
        <f>B4+0.001</f>
        <v>1.0009999999999999</v>
      </c>
      <c r="C7" s="20" t="s">
        <v>8</v>
      </c>
      <c r="D7" s="16" t="s">
        <v>9</v>
      </c>
      <c r="E7" s="16">
        <v>1</v>
      </c>
      <c r="F7" s="17"/>
      <c r="G7" s="18"/>
      <c r="H7" s="6"/>
      <c r="P7" s="8"/>
    </row>
    <row r="8" spans="2:16" s="7" customFormat="1" ht="13" x14ac:dyDescent="0.3">
      <c r="B8" s="14"/>
      <c r="C8" s="20"/>
      <c r="D8" s="16"/>
      <c r="E8" s="16"/>
      <c r="F8" s="17"/>
      <c r="G8" s="18"/>
      <c r="H8" s="6"/>
      <c r="P8" s="8"/>
    </row>
    <row r="9" spans="2:16" s="7" customFormat="1" ht="13" x14ac:dyDescent="0.3">
      <c r="B9" s="14">
        <f>B7+0.001</f>
        <v>1.0019999999999998</v>
      </c>
      <c r="C9" s="20" t="s">
        <v>10</v>
      </c>
      <c r="D9" s="16" t="s">
        <v>9</v>
      </c>
      <c r="E9" s="16">
        <v>1</v>
      </c>
      <c r="F9" s="17"/>
      <c r="G9" s="18"/>
      <c r="H9" s="6"/>
      <c r="P9" s="8"/>
    </row>
    <row r="10" spans="2:16" s="7" customFormat="1" ht="13" x14ac:dyDescent="0.3">
      <c r="B10" s="14"/>
      <c r="C10" s="20"/>
      <c r="D10" s="16"/>
      <c r="E10" s="16"/>
      <c r="F10" s="17"/>
      <c r="G10" s="18"/>
      <c r="H10" s="6"/>
      <c r="P10" s="8"/>
    </row>
    <row r="11" spans="2:16" s="7" customFormat="1" ht="13" x14ac:dyDescent="0.3">
      <c r="B11" s="14">
        <f>B9+0.001</f>
        <v>1.0029999999999997</v>
      </c>
      <c r="C11" s="20" t="s">
        <v>11</v>
      </c>
      <c r="D11" s="16" t="s">
        <v>9</v>
      </c>
      <c r="E11" s="16">
        <v>1</v>
      </c>
      <c r="F11" s="17"/>
      <c r="G11" s="18"/>
      <c r="H11" s="6"/>
      <c r="P11" s="8"/>
    </row>
    <row r="12" spans="2:16" s="7" customFormat="1" ht="13" x14ac:dyDescent="0.3">
      <c r="B12" s="14"/>
      <c r="C12" s="20"/>
      <c r="D12" s="16"/>
      <c r="E12" s="16"/>
      <c r="F12" s="17"/>
      <c r="G12" s="18"/>
      <c r="H12" s="6"/>
      <c r="P12" s="8"/>
    </row>
    <row r="13" spans="2:16" s="7" customFormat="1" ht="13" x14ac:dyDescent="0.3">
      <c r="B13" s="14">
        <f>B11+0.001</f>
        <v>1.0039999999999996</v>
      </c>
      <c r="C13" s="20" t="s">
        <v>12</v>
      </c>
      <c r="D13" s="16" t="s">
        <v>9</v>
      </c>
      <c r="E13" s="16">
        <v>1</v>
      </c>
      <c r="F13" s="17"/>
      <c r="G13" s="18"/>
      <c r="H13" s="6"/>
      <c r="P13" s="8"/>
    </row>
    <row r="14" spans="2:16" s="7" customFormat="1" ht="13" x14ac:dyDescent="0.3">
      <c r="B14" s="14"/>
      <c r="C14" s="20"/>
      <c r="D14" s="16"/>
      <c r="E14" s="16"/>
      <c r="F14" s="17"/>
      <c r="G14" s="18"/>
      <c r="H14" s="6"/>
      <c r="P14" s="8"/>
    </row>
    <row r="15" spans="2:16" s="7" customFormat="1" ht="13" x14ac:dyDescent="0.3">
      <c r="B15" s="14">
        <f>B13+0.001</f>
        <v>1.0049999999999994</v>
      </c>
      <c r="C15" s="20" t="s">
        <v>13</v>
      </c>
      <c r="D15" s="16" t="s">
        <v>9</v>
      </c>
      <c r="E15" s="16">
        <v>1</v>
      </c>
      <c r="F15" s="17"/>
      <c r="G15" s="18"/>
      <c r="H15" s="6"/>
      <c r="P15" s="8"/>
    </row>
    <row r="16" spans="2:16" s="7" customFormat="1" ht="13" x14ac:dyDescent="0.3">
      <c r="B16" s="14"/>
      <c r="C16" s="20"/>
      <c r="D16" s="16"/>
      <c r="E16" s="16"/>
      <c r="F16" s="17"/>
      <c r="G16" s="18"/>
      <c r="H16" s="6"/>
      <c r="P16" s="8"/>
    </row>
    <row r="17" spans="2:16" s="7" customFormat="1" ht="13" x14ac:dyDescent="0.3">
      <c r="B17" s="14">
        <f>B15+0.001</f>
        <v>1.0059999999999993</v>
      </c>
      <c r="C17" s="20" t="s">
        <v>14</v>
      </c>
      <c r="D17" s="16" t="s">
        <v>9</v>
      </c>
      <c r="E17" s="16">
        <v>3</v>
      </c>
      <c r="F17" s="17"/>
      <c r="G17" s="18"/>
      <c r="H17" s="6"/>
      <c r="P17" s="8"/>
    </row>
    <row r="18" spans="2:16" s="7" customFormat="1" ht="13" x14ac:dyDescent="0.3">
      <c r="B18" s="14"/>
      <c r="C18" s="20"/>
      <c r="D18" s="16"/>
      <c r="E18" s="16"/>
      <c r="F18" s="17"/>
      <c r="G18" s="18"/>
      <c r="H18" s="6"/>
      <c r="P18" s="8"/>
    </row>
    <row r="19" spans="2:16" s="7" customFormat="1" ht="13" x14ac:dyDescent="0.3">
      <c r="B19" s="14">
        <f>B17+0.001</f>
        <v>1.0069999999999992</v>
      </c>
      <c r="C19" s="20" t="s">
        <v>15</v>
      </c>
      <c r="D19" s="16" t="s">
        <v>9</v>
      </c>
      <c r="E19" s="16">
        <v>1</v>
      </c>
      <c r="F19" s="17"/>
      <c r="G19" s="18"/>
      <c r="H19" s="6"/>
      <c r="P19" s="8"/>
    </row>
    <row r="20" spans="2:16" s="7" customFormat="1" ht="13" x14ac:dyDescent="0.3">
      <c r="B20" s="14"/>
      <c r="C20" s="20"/>
      <c r="D20" s="16"/>
      <c r="E20" s="16"/>
      <c r="F20" s="17"/>
      <c r="G20" s="18"/>
      <c r="H20" s="6"/>
      <c r="P20" s="8"/>
    </row>
    <row r="21" spans="2:16" s="7" customFormat="1" ht="13" x14ac:dyDescent="0.3">
      <c r="B21" s="14">
        <f>B19+0.001</f>
        <v>1.0079999999999991</v>
      </c>
      <c r="C21" s="20" t="s">
        <v>16</v>
      </c>
      <c r="D21" s="16" t="s">
        <v>9</v>
      </c>
      <c r="E21" s="16">
        <v>1</v>
      </c>
      <c r="F21" s="17"/>
      <c r="G21" s="18"/>
      <c r="H21" s="6"/>
      <c r="P21" s="8"/>
    </row>
    <row r="22" spans="2:16" s="7" customFormat="1" ht="13" x14ac:dyDescent="0.3">
      <c r="B22" s="14"/>
      <c r="C22" s="20"/>
      <c r="D22" s="16"/>
      <c r="E22" s="16"/>
      <c r="F22" s="17"/>
      <c r="G22" s="18"/>
      <c r="H22" s="6"/>
      <c r="P22" s="8"/>
    </row>
    <row r="23" spans="2:16" s="7" customFormat="1" ht="13" x14ac:dyDescent="0.3">
      <c r="B23" s="14">
        <f>B21+0.001</f>
        <v>1.008999999999999</v>
      </c>
      <c r="C23" s="20" t="s">
        <v>17</v>
      </c>
      <c r="D23" s="16" t="s">
        <v>9</v>
      </c>
      <c r="E23" s="16">
        <v>1</v>
      </c>
      <c r="F23" s="17"/>
      <c r="G23" s="18"/>
      <c r="H23" s="6"/>
      <c r="P23" s="8"/>
    </row>
    <row r="24" spans="2:16" s="7" customFormat="1" ht="13" x14ac:dyDescent="0.3">
      <c r="B24" s="14"/>
      <c r="C24" s="20"/>
      <c r="D24" s="16"/>
      <c r="E24" s="16"/>
      <c r="F24" s="17"/>
      <c r="G24" s="18"/>
      <c r="H24" s="6"/>
      <c r="P24" s="8"/>
    </row>
    <row r="25" spans="2:16" s="7" customFormat="1" ht="13" x14ac:dyDescent="0.3">
      <c r="B25" s="14">
        <f>B23+0.001</f>
        <v>1.0099999999999989</v>
      </c>
      <c r="C25" s="20" t="s">
        <v>18</v>
      </c>
      <c r="D25" s="16" t="s">
        <v>9</v>
      </c>
      <c r="E25" s="16">
        <v>1</v>
      </c>
      <c r="F25" s="17"/>
      <c r="G25" s="18"/>
      <c r="H25" s="6"/>
      <c r="P25" s="8"/>
    </row>
    <row r="26" spans="2:16" s="7" customFormat="1" ht="13" x14ac:dyDescent="0.3">
      <c r="B26" s="14"/>
      <c r="C26" s="20"/>
      <c r="D26" s="16"/>
      <c r="E26" s="16"/>
      <c r="F26" s="17"/>
      <c r="G26" s="18"/>
      <c r="H26" s="6"/>
      <c r="P26" s="8"/>
    </row>
    <row r="27" spans="2:16" s="7" customFormat="1" ht="13" x14ac:dyDescent="0.3">
      <c r="B27" s="14">
        <f>B25+0.001</f>
        <v>1.0109999999999988</v>
      </c>
      <c r="C27" s="20" t="s">
        <v>19</v>
      </c>
      <c r="D27" s="16" t="s">
        <v>9</v>
      </c>
      <c r="E27" s="16">
        <v>1</v>
      </c>
      <c r="F27" s="17"/>
      <c r="G27" s="18"/>
      <c r="H27" s="6"/>
      <c r="P27" s="8"/>
    </row>
    <row r="28" spans="2:16" s="7" customFormat="1" ht="13" x14ac:dyDescent="0.3">
      <c r="B28" s="14"/>
      <c r="C28" s="20"/>
      <c r="D28" s="16"/>
      <c r="E28" s="16"/>
      <c r="F28" s="17"/>
      <c r="G28" s="18"/>
      <c r="H28" s="6"/>
      <c r="P28" s="8"/>
    </row>
    <row r="29" spans="2:16" s="7" customFormat="1" ht="13" x14ac:dyDescent="0.3">
      <c r="B29" s="14">
        <f>B27+0.001</f>
        <v>1.0119999999999987</v>
      </c>
      <c r="C29" s="20" t="s">
        <v>20</v>
      </c>
      <c r="D29" s="16" t="s">
        <v>9</v>
      </c>
      <c r="E29" s="16">
        <v>1</v>
      </c>
      <c r="F29" s="17"/>
      <c r="G29" s="18"/>
      <c r="H29" s="6"/>
      <c r="P29" s="8"/>
    </row>
    <row r="30" spans="2:16" s="7" customFormat="1" ht="13" x14ac:dyDescent="0.3">
      <c r="B30" s="14"/>
      <c r="C30" s="20"/>
      <c r="D30" s="16"/>
      <c r="E30" s="16"/>
      <c r="F30" s="17"/>
      <c r="G30" s="18"/>
      <c r="H30" s="6"/>
      <c r="P30" s="8"/>
    </row>
    <row r="31" spans="2:16" s="7" customFormat="1" ht="13" x14ac:dyDescent="0.3">
      <c r="B31" s="14">
        <f>B29+0.001</f>
        <v>1.0129999999999986</v>
      </c>
      <c r="C31" s="20" t="s">
        <v>21</v>
      </c>
      <c r="D31" s="16" t="s">
        <v>9</v>
      </c>
      <c r="E31" s="16">
        <v>1</v>
      </c>
      <c r="F31" s="17"/>
      <c r="G31" s="18"/>
      <c r="H31" s="6"/>
      <c r="P31" s="8"/>
    </row>
    <row r="32" spans="2:16" s="7" customFormat="1" ht="13" x14ac:dyDescent="0.3">
      <c r="B32" s="14"/>
      <c r="C32" s="20"/>
      <c r="D32" s="16"/>
      <c r="E32" s="16"/>
      <c r="F32" s="17"/>
      <c r="G32" s="18"/>
      <c r="H32" s="6"/>
      <c r="P32" s="8"/>
    </row>
    <row r="33" spans="2:16" s="7" customFormat="1" ht="13" x14ac:dyDescent="0.3">
      <c r="B33" s="14">
        <f>B31+0.001</f>
        <v>1.0139999999999985</v>
      </c>
      <c r="C33" s="20" t="s">
        <v>22</v>
      </c>
      <c r="D33" s="16" t="s">
        <v>9</v>
      </c>
      <c r="E33" s="16">
        <v>1</v>
      </c>
      <c r="F33" s="17"/>
      <c r="G33" s="18"/>
      <c r="H33" s="6"/>
      <c r="P33" s="8"/>
    </row>
    <row r="34" spans="2:16" s="7" customFormat="1" ht="25" x14ac:dyDescent="0.3">
      <c r="B34" s="14"/>
      <c r="C34" s="21" t="s">
        <v>23</v>
      </c>
      <c r="D34" s="16"/>
      <c r="E34" s="16"/>
      <c r="F34" s="17"/>
      <c r="G34" s="18"/>
      <c r="H34" s="6"/>
      <c r="P34" s="8"/>
    </row>
    <row r="35" spans="2:16" s="7" customFormat="1" ht="13" x14ac:dyDescent="0.3">
      <c r="B35" s="14"/>
      <c r="C35" s="20" t="s">
        <v>24</v>
      </c>
      <c r="D35" s="16"/>
      <c r="E35" s="16"/>
      <c r="F35" s="17"/>
      <c r="G35" s="18"/>
      <c r="H35" s="6"/>
      <c r="P35" s="8"/>
    </row>
    <row r="36" spans="2:16" s="7" customFormat="1" ht="13" x14ac:dyDescent="0.3">
      <c r="B36" s="14" t="s">
        <v>25</v>
      </c>
      <c r="C36" s="20"/>
      <c r="D36" s="16" t="s">
        <v>9</v>
      </c>
      <c r="E36" s="16">
        <v>1</v>
      </c>
      <c r="F36" s="17"/>
      <c r="G36" s="18"/>
      <c r="H36" s="6"/>
      <c r="P36" s="8"/>
    </row>
    <row r="37" spans="2:16" s="7" customFormat="1" ht="13" x14ac:dyDescent="0.3">
      <c r="B37" s="14" t="s">
        <v>26</v>
      </c>
      <c r="C37" s="20"/>
      <c r="D37" s="16" t="s">
        <v>9</v>
      </c>
      <c r="E37" s="16">
        <v>1</v>
      </c>
      <c r="F37" s="17"/>
      <c r="G37" s="18"/>
      <c r="H37" s="6"/>
      <c r="P37" s="8"/>
    </row>
    <row r="38" spans="2:16" s="7" customFormat="1" ht="25" x14ac:dyDescent="0.3">
      <c r="B38" s="14"/>
      <c r="C38" s="21" t="s">
        <v>27</v>
      </c>
      <c r="D38" s="16"/>
      <c r="E38" s="16"/>
      <c r="F38" s="17"/>
      <c r="G38" s="18"/>
      <c r="H38" s="6"/>
      <c r="J38" s="6"/>
      <c r="P38" s="8"/>
    </row>
    <row r="39" spans="2:16" x14ac:dyDescent="0.35">
      <c r="B39" s="14"/>
      <c r="C39" s="20"/>
      <c r="D39" s="16"/>
      <c r="E39" s="16"/>
      <c r="F39" s="17"/>
      <c r="G39" s="18"/>
      <c r="J39" s="6"/>
    </row>
    <row r="40" spans="2:16" x14ac:dyDescent="0.35">
      <c r="B40" s="14"/>
      <c r="C40" s="20"/>
      <c r="D40" s="16"/>
      <c r="E40" s="16"/>
      <c r="F40" s="17"/>
      <c r="G40" s="18"/>
      <c r="J40" s="6"/>
    </row>
    <row r="41" spans="2:16" x14ac:dyDescent="0.35">
      <c r="B41" s="14"/>
      <c r="C41" s="20"/>
      <c r="D41" s="16"/>
      <c r="E41" s="16"/>
      <c r="F41" s="17"/>
      <c r="G41" s="18"/>
      <c r="J41" s="6"/>
    </row>
    <row r="42" spans="2:16" x14ac:dyDescent="0.35">
      <c r="B42" s="14"/>
      <c r="C42" s="20"/>
      <c r="D42" s="16"/>
      <c r="E42" s="16"/>
      <c r="F42" s="17"/>
      <c r="G42" s="18"/>
      <c r="J42" s="6"/>
    </row>
    <row r="43" spans="2:16" x14ac:dyDescent="0.35">
      <c r="B43" s="14"/>
      <c r="C43" s="20"/>
      <c r="D43" s="16"/>
      <c r="E43" s="16"/>
      <c r="F43" s="17"/>
      <c r="G43" s="18"/>
      <c r="J43" s="6"/>
    </row>
    <row r="44" spans="2:16" x14ac:dyDescent="0.35">
      <c r="B44" s="14"/>
      <c r="C44" s="20"/>
      <c r="D44" s="16"/>
      <c r="E44" s="16"/>
      <c r="F44" s="17"/>
      <c r="G44" s="18"/>
      <c r="J44" s="6"/>
    </row>
    <row r="45" spans="2:16" x14ac:dyDescent="0.35">
      <c r="B45" s="14"/>
      <c r="C45" s="20"/>
      <c r="D45" s="16"/>
      <c r="E45" s="16"/>
      <c r="F45" s="17"/>
      <c r="G45" s="18"/>
      <c r="J45" s="6"/>
    </row>
    <row r="46" spans="2:16" x14ac:dyDescent="0.35">
      <c r="B46" s="14"/>
      <c r="C46" s="20"/>
      <c r="D46" s="16"/>
      <c r="E46" s="16"/>
      <c r="F46" s="17"/>
      <c r="G46" s="18"/>
      <c r="J46" s="6"/>
    </row>
    <row r="47" spans="2:16" x14ac:dyDescent="0.35">
      <c r="B47" s="14"/>
      <c r="C47" s="20"/>
      <c r="D47" s="16"/>
      <c r="E47" s="16"/>
      <c r="F47" s="17"/>
      <c r="G47" s="18"/>
      <c r="J47" s="6"/>
    </row>
    <row r="48" spans="2:16" x14ac:dyDescent="0.35">
      <c r="B48" s="14"/>
      <c r="C48" s="20"/>
      <c r="D48" s="16"/>
      <c r="E48" s="16"/>
      <c r="F48" s="17"/>
      <c r="G48" s="18"/>
      <c r="J48" s="6"/>
    </row>
    <row r="49" spans="2:10" x14ac:dyDescent="0.35">
      <c r="B49" s="14"/>
      <c r="C49" s="20"/>
      <c r="D49" s="16"/>
      <c r="E49" s="16"/>
      <c r="F49" s="17"/>
      <c r="G49" s="18"/>
      <c r="J49" s="6"/>
    </row>
    <row r="50" spans="2:10" x14ac:dyDescent="0.35">
      <c r="B50" s="14"/>
      <c r="C50" s="20"/>
      <c r="D50" s="16"/>
      <c r="E50" s="16"/>
      <c r="F50" s="17"/>
      <c r="G50" s="18"/>
      <c r="J50" s="6"/>
    </row>
    <row r="51" spans="2:10" x14ac:dyDescent="0.35">
      <c r="B51" s="14"/>
      <c r="C51" s="20"/>
      <c r="D51" s="16"/>
      <c r="E51" s="16"/>
      <c r="F51" s="17"/>
      <c r="G51" s="18"/>
      <c r="J51" s="6"/>
    </row>
    <row r="52" spans="2:10" x14ac:dyDescent="0.35">
      <c r="B52" s="14"/>
      <c r="C52" s="20"/>
      <c r="D52" s="16"/>
      <c r="E52" s="16"/>
      <c r="F52" s="17"/>
      <c r="G52" s="18"/>
      <c r="J52" s="6"/>
    </row>
    <row r="53" spans="2:10" x14ac:dyDescent="0.35">
      <c r="B53" s="14"/>
      <c r="C53" s="20"/>
      <c r="D53" s="16"/>
      <c r="E53" s="16"/>
      <c r="F53" s="17"/>
      <c r="G53" s="18"/>
      <c r="J53" s="6"/>
    </row>
    <row r="54" spans="2:10" x14ac:dyDescent="0.35">
      <c r="B54" s="14"/>
      <c r="C54" s="20"/>
      <c r="D54" s="16"/>
      <c r="E54" s="16"/>
      <c r="F54" s="17"/>
      <c r="G54" s="18"/>
      <c r="J54" s="6"/>
    </row>
    <row r="55" spans="2:10" x14ac:dyDescent="0.35">
      <c r="B55" s="14"/>
      <c r="C55" s="20"/>
      <c r="D55" s="16"/>
      <c r="E55" s="16"/>
      <c r="F55" s="17"/>
      <c r="G55" s="18"/>
      <c r="J55" s="6"/>
    </row>
    <row r="56" spans="2:10" x14ac:dyDescent="0.35">
      <c r="B56" s="14"/>
      <c r="C56" s="20"/>
      <c r="D56" s="16"/>
      <c r="E56" s="16"/>
      <c r="F56" s="17"/>
      <c r="G56" s="18"/>
      <c r="J56" s="6"/>
    </row>
    <row r="57" spans="2:10" x14ac:dyDescent="0.35">
      <c r="B57" s="14"/>
      <c r="C57" s="20"/>
      <c r="D57" s="16"/>
      <c r="E57" s="16"/>
      <c r="F57" s="17"/>
      <c r="G57" s="18"/>
      <c r="J57" s="6"/>
    </row>
    <row r="58" spans="2:10" x14ac:dyDescent="0.35">
      <c r="B58" s="14"/>
      <c r="C58" s="20"/>
      <c r="D58" s="16"/>
      <c r="E58" s="16"/>
      <c r="F58" s="17"/>
      <c r="G58" s="18"/>
      <c r="J58" s="6"/>
    </row>
    <row r="59" spans="2:10" x14ac:dyDescent="0.35">
      <c r="B59" s="14"/>
      <c r="C59" s="20"/>
      <c r="D59" s="16"/>
      <c r="E59" s="16"/>
      <c r="F59" s="17"/>
      <c r="G59" s="18"/>
      <c r="J59" s="6"/>
    </row>
    <row r="60" spans="2:10" x14ac:dyDescent="0.35">
      <c r="B60" s="14"/>
      <c r="C60" s="20"/>
      <c r="D60" s="16"/>
      <c r="E60" s="16"/>
      <c r="F60" s="17"/>
      <c r="G60" s="18"/>
      <c r="J60" s="6"/>
    </row>
    <row r="61" spans="2:10" x14ac:dyDescent="0.35">
      <c r="B61" s="14"/>
      <c r="C61" s="20"/>
      <c r="D61" s="16"/>
      <c r="E61" s="16"/>
      <c r="F61" s="17"/>
      <c r="G61" s="18"/>
      <c r="J61" s="6"/>
    </row>
    <row r="62" spans="2:10" x14ac:dyDescent="0.35">
      <c r="B62" s="14"/>
      <c r="C62" s="20"/>
      <c r="D62" s="16"/>
      <c r="E62" s="16"/>
      <c r="F62" s="17"/>
      <c r="G62" s="18"/>
      <c r="J62" s="6"/>
    </row>
    <row r="63" spans="2:10" x14ac:dyDescent="0.35">
      <c r="B63" s="14"/>
      <c r="C63" s="20"/>
      <c r="D63" s="16"/>
      <c r="E63" s="16"/>
      <c r="F63" s="17"/>
      <c r="G63" s="18"/>
      <c r="J63" s="6"/>
    </row>
    <row r="64" spans="2:10" x14ac:dyDescent="0.35">
      <c r="B64" s="14"/>
      <c r="C64" s="20"/>
      <c r="D64" s="16"/>
      <c r="E64" s="16"/>
      <c r="F64" s="17"/>
      <c r="G64" s="18"/>
      <c r="J64" s="6"/>
    </row>
    <row r="65" spans="2:15" x14ac:dyDescent="0.35">
      <c r="B65" s="14"/>
      <c r="C65" s="20"/>
      <c r="D65" s="16"/>
      <c r="E65" s="16"/>
      <c r="F65" s="17"/>
      <c r="G65" s="18"/>
    </row>
    <row r="66" spans="2:15" x14ac:dyDescent="0.35">
      <c r="B66" s="14"/>
      <c r="C66" s="20"/>
      <c r="D66" s="16"/>
      <c r="E66" s="16"/>
      <c r="F66" s="17"/>
      <c r="G66" s="18"/>
    </row>
    <row r="67" spans="2:15" ht="15" thickBot="1" x14ac:dyDescent="0.4">
      <c r="B67" s="14"/>
      <c r="C67" s="22" t="s">
        <v>28</v>
      </c>
      <c r="D67" s="16"/>
      <c r="E67" s="23" t="s">
        <v>29</v>
      </c>
      <c r="F67" s="6"/>
      <c r="G67" s="24"/>
      <c r="J67" s="25"/>
      <c r="K67" s="26"/>
    </row>
    <row r="68" spans="2:15" ht="15" thickTop="1" x14ac:dyDescent="0.35">
      <c r="B68" s="14"/>
      <c r="C68" s="27" t="str">
        <f>C3</f>
        <v xml:space="preserve">SCHEDULE 1 : </v>
      </c>
      <c r="D68" s="16"/>
      <c r="E68" s="23"/>
      <c r="F68" s="6"/>
      <c r="G68" s="28"/>
      <c r="J68" s="26"/>
      <c r="K68" s="29"/>
    </row>
    <row r="69" spans="2:15" x14ac:dyDescent="0.35">
      <c r="B69" s="14"/>
      <c r="C69" s="15" t="str">
        <f>C4</f>
        <v>PRELIMINARY &amp; GENERAL ITEMS</v>
      </c>
      <c r="D69" s="16"/>
      <c r="E69" s="16"/>
      <c r="F69" s="17"/>
      <c r="G69" s="18"/>
      <c r="J69" s="26"/>
      <c r="K69" s="29"/>
    </row>
    <row r="70" spans="2:15" x14ac:dyDescent="0.35">
      <c r="B70" s="14"/>
      <c r="C70" s="15"/>
      <c r="D70" s="16"/>
      <c r="E70" s="16"/>
      <c r="F70" s="17"/>
      <c r="G70" s="18"/>
      <c r="J70" s="26"/>
      <c r="K70" s="29"/>
      <c r="M70" s="26"/>
      <c r="N70" s="26"/>
      <c r="O70" s="26"/>
    </row>
    <row r="71" spans="2:15" x14ac:dyDescent="0.35">
      <c r="B71" s="30"/>
      <c r="C71" s="31"/>
      <c r="D71" s="32"/>
      <c r="E71" s="32"/>
      <c r="F71" s="33"/>
      <c r="G71" s="34"/>
      <c r="J71" s="26"/>
      <c r="K71" s="29"/>
      <c r="M71" s="26"/>
      <c r="N71" s="26"/>
      <c r="O71" s="26"/>
    </row>
    <row r="72" spans="2:15" x14ac:dyDescent="0.35">
      <c r="B72" s="9" t="s">
        <v>0</v>
      </c>
      <c r="C72" s="10" t="s">
        <v>1</v>
      </c>
      <c r="D72" s="11" t="s">
        <v>2</v>
      </c>
      <c r="E72" s="11" t="s">
        <v>3</v>
      </c>
      <c r="F72" s="12" t="s">
        <v>4</v>
      </c>
      <c r="G72" s="13" t="s">
        <v>5</v>
      </c>
      <c r="J72" s="26"/>
      <c r="K72" s="29"/>
      <c r="L72" s="35"/>
      <c r="M72" s="35"/>
      <c r="N72" s="35"/>
      <c r="O72" s="35"/>
    </row>
    <row r="73" spans="2:15" x14ac:dyDescent="0.35">
      <c r="B73" s="14"/>
      <c r="C73" s="15" t="s">
        <v>30</v>
      </c>
      <c r="D73" s="16"/>
      <c r="E73" s="16"/>
      <c r="F73" s="17"/>
      <c r="G73" s="18"/>
      <c r="J73" s="26"/>
      <c r="K73" s="29"/>
      <c r="L73" s="35"/>
      <c r="M73" s="35"/>
      <c r="N73" s="35"/>
      <c r="O73" s="35"/>
    </row>
    <row r="74" spans="2:15" x14ac:dyDescent="0.35">
      <c r="B74" s="14">
        <v>2</v>
      </c>
      <c r="C74" s="15" t="s">
        <v>31</v>
      </c>
      <c r="D74" s="16"/>
      <c r="E74" s="16"/>
      <c r="F74" s="17"/>
      <c r="G74" s="18"/>
      <c r="J74" s="26"/>
      <c r="K74" s="29"/>
      <c r="L74" s="35"/>
      <c r="M74" s="35"/>
      <c r="N74" s="35"/>
      <c r="O74" s="35"/>
    </row>
    <row r="75" spans="2:15" x14ac:dyDescent="0.35">
      <c r="B75" s="14"/>
      <c r="C75" s="20"/>
      <c r="D75" s="16"/>
      <c r="E75" s="16"/>
      <c r="F75" s="17"/>
      <c r="G75" s="18"/>
      <c r="J75" s="26"/>
      <c r="K75" s="29"/>
      <c r="L75" s="35"/>
      <c r="M75" s="35"/>
      <c r="N75" s="35"/>
      <c r="O75" s="35"/>
    </row>
    <row r="76" spans="2:15" x14ac:dyDescent="0.35">
      <c r="B76" s="36"/>
      <c r="C76" s="37" t="s">
        <v>32</v>
      </c>
      <c r="D76" s="38"/>
      <c r="E76" s="16"/>
      <c r="F76" s="39"/>
      <c r="G76" s="18"/>
      <c r="L76" s="35"/>
      <c r="M76" s="35"/>
      <c r="N76" s="35"/>
      <c r="O76" s="35"/>
    </row>
    <row r="77" spans="2:15" ht="60" customHeight="1" x14ac:dyDescent="0.35">
      <c r="B77" s="36"/>
      <c r="C77" s="40" t="s">
        <v>33</v>
      </c>
      <c r="D77" s="38"/>
      <c r="E77" s="16"/>
      <c r="F77" s="39"/>
      <c r="G77" s="41" t="s">
        <v>34</v>
      </c>
      <c r="J77" s="42"/>
      <c r="K77" s="43"/>
      <c r="L77" s="42"/>
      <c r="M77" s="42"/>
      <c r="N77" s="42"/>
      <c r="O77" s="42"/>
    </row>
    <row r="78" spans="2:15" ht="26" x14ac:dyDescent="0.35">
      <c r="B78" s="44"/>
      <c r="C78" s="40" t="s">
        <v>35</v>
      </c>
      <c r="D78" s="38"/>
      <c r="E78" s="16"/>
      <c r="F78" s="39"/>
      <c r="G78" s="41" t="s">
        <v>34</v>
      </c>
      <c r="L78" s="35"/>
      <c r="M78" s="35"/>
      <c r="N78" s="35"/>
      <c r="O78" s="35"/>
    </row>
    <row r="79" spans="2:15" ht="52" x14ac:dyDescent="0.35">
      <c r="B79" s="44"/>
      <c r="C79" s="45" t="s">
        <v>36</v>
      </c>
      <c r="D79" s="38"/>
      <c r="E79" s="16"/>
      <c r="F79" s="39"/>
      <c r="G79" s="41" t="s">
        <v>34</v>
      </c>
      <c r="L79" s="35"/>
      <c r="M79" s="35"/>
      <c r="N79" s="35"/>
      <c r="O79" s="35"/>
    </row>
    <row r="80" spans="2:15" x14ac:dyDescent="0.35">
      <c r="B80" s="44"/>
      <c r="C80" s="45"/>
      <c r="D80" s="38"/>
      <c r="E80" s="16"/>
      <c r="F80" s="39"/>
      <c r="G80" s="41"/>
      <c r="L80" s="35"/>
      <c r="M80" s="35"/>
      <c r="N80" s="35"/>
      <c r="O80" s="35"/>
    </row>
    <row r="81" spans="2:15" x14ac:dyDescent="0.35">
      <c r="B81" s="44"/>
      <c r="C81" s="46" t="s">
        <v>37</v>
      </c>
      <c r="D81" s="38"/>
      <c r="E81" s="16"/>
      <c r="F81" s="39"/>
      <c r="G81" s="18"/>
      <c r="H81"/>
      <c r="L81" s="35"/>
      <c r="M81" s="35"/>
      <c r="N81" s="35"/>
      <c r="O81" s="35"/>
    </row>
    <row r="82" spans="2:15" ht="14.5" customHeight="1" x14ac:dyDescent="0.35">
      <c r="B82" s="14">
        <f>B74+0.001</f>
        <v>2.0009999999999999</v>
      </c>
      <c r="C82" s="21" t="s">
        <v>38</v>
      </c>
      <c r="D82" s="38" t="s">
        <v>39</v>
      </c>
      <c r="E82" s="16">
        <v>1</v>
      </c>
      <c r="F82" s="39"/>
      <c r="G82" s="47">
        <f>E82*F82</f>
        <v>0</v>
      </c>
      <c r="H82"/>
      <c r="J82" s="35"/>
      <c r="K82" s="48"/>
      <c r="L82" s="35"/>
      <c r="M82" s="35"/>
      <c r="N82" s="35"/>
      <c r="O82" s="35"/>
    </row>
    <row r="83" spans="2:15" ht="14.5" customHeight="1" x14ac:dyDescent="0.35">
      <c r="B83" s="14"/>
      <c r="D83" s="38"/>
      <c r="E83" s="16"/>
      <c r="F83" s="39"/>
      <c r="G83" s="47"/>
      <c r="H83"/>
      <c r="L83" s="35"/>
      <c r="M83" s="35"/>
      <c r="N83" s="35"/>
      <c r="O83" s="35"/>
    </row>
    <row r="84" spans="2:15" ht="14.5" customHeight="1" x14ac:dyDescent="0.35">
      <c r="B84" s="14">
        <f>B82+0.001</f>
        <v>2.0019999999999998</v>
      </c>
      <c r="C84" s="21" t="s">
        <v>40</v>
      </c>
      <c r="D84" s="38" t="s">
        <v>39</v>
      </c>
      <c r="E84" s="16">
        <v>1</v>
      </c>
      <c r="F84" s="39"/>
      <c r="G84" s="47">
        <f t="shared" ref="G84" si="0">E84*F84</f>
        <v>0</v>
      </c>
      <c r="H84"/>
      <c r="J84" s="35"/>
      <c r="K84" s="48"/>
      <c r="L84" s="35"/>
      <c r="M84" s="35"/>
      <c r="N84" s="35"/>
      <c r="O84" s="35"/>
    </row>
    <row r="85" spans="2:15" ht="14.5" customHeight="1" x14ac:dyDescent="0.35">
      <c r="B85" s="14"/>
      <c r="D85" s="38"/>
      <c r="E85" s="16"/>
      <c r="F85" s="39"/>
      <c r="G85" s="47"/>
      <c r="H85"/>
      <c r="L85" s="35"/>
      <c r="M85" s="35"/>
      <c r="N85" s="35"/>
      <c r="O85" s="35"/>
    </row>
    <row r="86" spans="2:15" ht="14.5" customHeight="1" x14ac:dyDescent="0.35">
      <c r="B86" s="14">
        <f>B84+0.001</f>
        <v>2.0029999999999997</v>
      </c>
      <c r="C86" s="21" t="s">
        <v>41</v>
      </c>
      <c r="D86" s="38" t="s">
        <v>39</v>
      </c>
      <c r="E86" s="16">
        <v>1</v>
      </c>
      <c r="F86" s="39"/>
      <c r="G86" s="47">
        <f t="shared" ref="G86" si="1">E86*F86</f>
        <v>0</v>
      </c>
      <c r="H86"/>
      <c r="J86" s="35"/>
      <c r="K86" s="48"/>
      <c r="L86" s="35"/>
      <c r="M86" s="35"/>
      <c r="N86" s="35"/>
      <c r="O86" s="35"/>
    </row>
    <row r="87" spans="2:15" ht="14.5" customHeight="1" x14ac:dyDescent="0.35">
      <c r="B87" s="14"/>
      <c r="D87" s="38"/>
      <c r="E87" s="16"/>
      <c r="F87" s="39"/>
      <c r="G87" s="47"/>
      <c r="H87"/>
      <c r="L87" s="35"/>
      <c r="M87" s="35"/>
      <c r="N87" s="35"/>
      <c r="O87" s="35"/>
    </row>
    <row r="88" spans="2:15" ht="14.5" customHeight="1" x14ac:dyDescent="0.35">
      <c r="B88" s="14">
        <f>B86+0.001</f>
        <v>2.0039999999999996</v>
      </c>
      <c r="C88" s="21" t="s">
        <v>42</v>
      </c>
      <c r="D88" s="38" t="s">
        <v>39</v>
      </c>
      <c r="E88" s="16">
        <v>1</v>
      </c>
      <c r="F88" s="39"/>
      <c r="G88" s="47">
        <f t="shared" ref="G88" si="2">E88*F88</f>
        <v>0</v>
      </c>
      <c r="H88"/>
      <c r="J88" s="35"/>
      <c r="K88" s="48"/>
      <c r="L88" s="35"/>
      <c r="M88" s="35"/>
      <c r="N88" s="35"/>
      <c r="O88" s="35"/>
    </row>
    <row r="89" spans="2:15" x14ac:dyDescent="0.35">
      <c r="B89" s="14"/>
      <c r="D89" s="38"/>
      <c r="E89" s="16"/>
      <c r="F89" s="39"/>
      <c r="G89" s="47"/>
      <c r="H89"/>
      <c r="L89" s="35"/>
      <c r="M89" s="35"/>
      <c r="N89" s="35"/>
      <c r="O89" s="35"/>
    </row>
    <row r="90" spans="2:15" x14ac:dyDescent="0.35">
      <c r="B90" s="14">
        <f>B88+0.001</f>
        <v>2.0049999999999994</v>
      </c>
      <c r="C90" s="21" t="s">
        <v>43</v>
      </c>
      <c r="D90" s="38" t="s">
        <v>39</v>
      </c>
      <c r="E90" s="16">
        <v>1</v>
      </c>
      <c r="F90" s="39"/>
      <c r="G90" s="47">
        <f t="shared" ref="G90" si="3">E90*F90</f>
        <v>0</v>
      </c>
      <c r="H90"/>
      <c r="J90" s="35"/>
      <c r="K90" s="48"/>
      <c r="L90" s="35"/>
      <c r="M90" s="35"/>
      <c r="N90" s="35"/>
      <c r="O90" s="35"/>
    </row>
    <row r="91" spans="2:15" x14ac:dyDescent="0.35">
      <c r="B91" s="14"/>
      <c r="D91" s="38"/>
      <c r="E91" s="16"/>
      <c r="F91" s="39"/>
      <c r="G91" s="47"/>
      <c r="L91" s="35"/>
      <c r="M91" s="35"/>
      <c r="N91" s="35"/>
      <c r="O91" s="35"/>
    </row>
    <row r="92" spans="2:15" x14ac:dyDescent="0.35">
      <c r="B92" s="14">
        <f>B90+0.001</f>
        <v>2.0059999999999993</v>
      </c>
      <c r="C92" s="21" t="s">
        <v>44</v>
      </c>
      <c r="D92" s="38" t="s">
        <v>39</v>
      </c>
      <c r="E92" s="16">
        <v>1</v>
      </c>
      <c r="F92" s="39"/>
      <c r="G92" s="47">
        <f t="shared" ref="G92" si="4">E92*F92</f>
        <v>0</v>
      </c>
      <c r="J92" s="35"/>
      <c r="K92" s="48"/>
      <c r="L92" s="35"/>
      <c r="M92" s="35"/>
      <c r="N92" s="35"/>
      <c r="O92" s="35"/>
    </row>
    <row r="93" spans="2:15" x14ac:dyDescent="0.35">
      <c r="B93" s="14"/>
      <c r="C93" s="21"/>
      <c r="D93" s="38"/>
      <c r="E93" s="16"/>
      <c r="F93" s="39"/>
      <c r="G93" s="47"/>
      <c r="L93" s="35"/>
      <c r="M93" s="35"/>
      <c r="N93" s="35"/>
      <c r="O93" s="35"/>
    </row>
    <row r="94" spans="2:15" x14ac:dyDescent="0.35">
      <c r="B94" s="14">
        <f>B92+0.001</f>
        <v>2.0069999999999992</v>
      </c>
      <c r="C94" s="21" t="s">
        <v>45</v>
      </c>
      <c r="D94" s="38" t="s">
        <v>39</v>
      </c>
      <c r="E94" s="16">
        <v>1</v>
      </c>
      <c r="F94" s="39"/>
      <c r="G94" s="47">
        <f t="shared" ref="G94" si="5">E94*F94</f>
        <v>0</v>
      </c>
      <c r="J94" s="35"/>
      <c r="K94" s="48"/>
      <c r="L94" s="35"/>
      <c r="M94" s="35"/>
      <c r="N94" s="35"/>
      <c r="O94" s="35"/>
    </row>
    <row r="95" spans="2:15" x14ac:dyDescent="0.35">
      <c r="B95" s="14"/>
      <c r="C95" s="50"/>
      <c r="D95" s="38"/>
      <c r="E95" s="16"/>
      <c r="F95" s="39"/>
      <c r="G95" s="47"/>
      <c r="L95" s="35"/>
      <c r="M95" s="35"/>
      <c r="N95" s="35"/>
      <c r="O95" s="35"/>
    </row>
    <row r="96" spans="2:15" ht="26" x14ac:dyDescent="0.35">
      <c r="B96" s="14"/>
      <c r="C96" s="46" t="s">
        <v>46</v>
      </c>
      <c r="D96" s="38"/>
      <c r="E96" s="16"/>
      <c r="F96" s="39"/>
      <c r="G96" s="47"/>
      <c r="J96" s="35"/>
      <c r="K96" s="48"/>
      <c r="L96" s="35"/>
      <c r="M96" s="35"/>
      <c r="N96" s="35"/>
      <c r="O96" s="35"/>
    </row>
    <row r="97" spans="2:15" x14ac:dyDescent="0.35">
      <c r="B97" s="14"/>
      <c r="C97" s="50"/>
      <c r="D97" s="38"/>
      <c r="E97" s="16"/>
      <c r="F97" s="39"/>
      <c r="G97" s="47"/>
      <c r="L97" s="35"/>
      <c r="M97" s="35"/>
      <c r="N97" s="35"/>
      <c r="O97" s="35"/>
    </row>
    <row r="98" spans="2:15" x14ac:dyDescent="0.35">
      <c r="B98" s="14">
        <f>B94+0.001</f>
        <v>2.0079999999999991</v>
      </c>
      <c r="C98" s="21" t="s">
        <v>47</v>
      </c>
      <c r="D98" s="38" t="s">
        <v>39</v>
      </c>
      <c r="E98" s="16">
        <v>9</v>
      </c>
      <c r="F98" s="39"/>
      <c r="G98" s="47">
        <f t="shared" ref="G98" si="6">E98*F98</f>
        <v>0</v>
      </c>
      <c r="J98" s="35"/>
      <c r="K98" s="48"/>
      <c r="L98" s="35"/>
      <c r="M98" s="35"/>
      <c r="N98" s="35"/>
      <c r="O98" s="35"/>
    </row>
    <row r="99" spans="2:15" x14ac:dyDescent="0.35">
      <c r="B99" s="14"/>
      <c r="D99" s="38"/>
      <c r="E99" s="16"/>
      <c r="F99" s="39"/>
      <c r="G99" s="47"/>
      <c r="L99" s="35"/>
      <c r="M99" s="35"/>
      <c r="N99" s="35"/>
      <c r="O99" s="35"/>
    </row>
    <row r="100" spans="2:15" x14ac:dyDescent="0.35">
      <c r="B100" s="14">
        <f>B98+0.001</f>
        <v>2.008999999999999</v>
      </c>
      <c r="C100" s="21" t="s">
        <v>48</v>
      </c>
      <c r="D100" s="38" t="s">
        <v>39</v>
      </c>
      <c r="E100" s="16" t="s">
        <v>49</v>
      </c>
      <c r="F100" s="39"/>
      <c r="G100" s="47"/>
      <c r="L100" s="35"/>
      <c r="M100" s="35"/>
      <c r="N100" s="35"/>
      <c r="O100" s="35"/>
    </row>
    <row r="101" spans="2:15" x14ac:dyDescent="0.35">
      <c r="B101" s="14"/>
      <c r="D101" s="38"/>
      <c r="E101" s="16"/>
      <c r="F101" s="39"/>
      <c r="G101" s="47"/>
      <c r="L101" s="35"/>
      <c r="M101" s="35"/>
      <c r="N101" s="35"/>
      <c r="O101" s="35"/>
    </row>
    <row r="102" spans="2:15" x14ac:dyDescent="0.35">
      <c r="B102" s="14">
        <f>B100+0.001</f>
        <v>2.0099999999999989</v>
      </c>
      <c r="C102" s="21" t="s">
        <v>50</v>
      </c>
      <c r="D102" s="38" t="s">
        <v>39</v>
      </c>
      <c r="E102" s="16" t="s">
        <v>49</v>
      </c>
      <c r="F102" s="39"/>
      <c r="G102" s="47"/>
      <c r="L102" s="35"/>
      <c r="M102" s="35"/>
      <c r="N102" s="35"/>
      <c r="O102" s="35"/>
    </row>
    <row r="103" spans="2:15" x14ac:dyDescent="0.35">
      <c r="B103" s="14"/>
      <c r="D103" s="38"/>
      <c r="E103" s="16"/>
      <c r="F103" s="39"/>
      <c r="G103" s="47"/>
      <c r="J103" s="35"/>
      <c r="K103" s="48"/>
      <c r="L103" s="35"/>
      <c r="M103" s="35"/>
      <c r="N103" s="35"/>
      <c r="O103" s="35"/>
    </row>
    <row r="104" spans="2:15" ht="25" x14ac:dyDescent="0.35">
      <c r="B104" s="14">
        <f>B102+0.001</f>
        <v>2.0109999999999988</v>
      </c>
      <c r="C104" s="21" t="s">
        <v>51</v>
      </c>
      <c r="D104" s="38" t="s">
        <v>39</v>
      </c>
      <c r="E104" s="16">
        <f>E98+E82</f>
        <v>10</v>
      </c>
      <c r="F104" s="39"/>
      <c r="G104" s="47">
        <f t="shared" ref="G104" si="7">E104*F104</f>
        <v>0</v>
      </c>
      <c r="J104" s="35"/>
      <c r="K104" s="48"/>
      <c r="L104" s="35"/>
      <c r="M104" s="35"/>
      <c r="N104" s="35"/>
      <c r="O104" s="35"/>
    </row>
    <row r="105" spans="2:15" x14ac:dyDescent="0.35">
      <c r="B105" s="14"/>
      <c r="C105" s="50"/>
      <c r="D105" s="38"/>
      <c r="E105" s="16"/>
      <c r="F105" s="39"/>
      <c r="G105" s="47"/>
      <c r="L105" s="35"/>
      <c r="M105" s="35"/>
      <c r="N105" s="35"/>
      <c r="O105" s="35"/>
    </row>
    <row r="106" spans="2:15" ht="26" x14ac:dyDescent="0.35">
      <c r="B106" s="14"/>
      <c r="C106" s="46" t="s">
        <v>52</v>
      </c>
      <c r="D106" s="38"/>
      <c r="E106" s="16"/>
      <c r="F106" s="39"/>
      <c r="G106" s="47"/>
      <c r="H106"/>
      <c r="L106" s="35"/>
      <c r="M106" s="35"/>
      <c r="N106" s="35"/>
      <c r="O106" s="35"/>
    </row>
    <row r="107" spans="2:15" x14ac:dyDescent="0.35">
      <c r="B107" s="14"/>
      <c r="C107" s="50"/>
      <c r="D107" s="38"/>
      <c r="E107" s="16"/>
      <c r="F107" s="39"/>
      <c r="G107" s="47"/>
      <c r="H107"/>
      <c r="J107" s="35"/>
      <c r="K107" s="48"/>
      <c r="L107" s="35"/>
      <c r="M107" s="35"/>
      <c r="N107" s="35"/>
      <c r="O107" s="35"/>
    </row>
    <row r="108" spans="2:15" x14ac:dyDescent="0.35">
      <c r="B108" s="14">
        <f>B104+0.001</f>
        <v>2.0119999999999987</v>
      </c>
      <c r="C108" s="21" t="s">
        <v>53</v>
      </c>
      <c r="D108" s="38" t="s">
        <v>39</v>
      </c>
      <c r="E108" s="16">
        <f>102+68+3+13+12+13+9+12+8+1+3</f>
        <v>244</v>
      </c>
      <c r="F108" s="39"/>
      <c r="G108" s="47">
        <f t="shared" ref="G108" si="8">E108*F108</f>
        <v>0</v>
      </c>
      <c r="H108"/>
      <c r="J108" s="35"/>
      <c r="K108" s="48"/>
      <c r="L108" s="35"/>
      <c r="M108" s="35"/>
      <c r="N108" s="35"/>
      <c r="O108" s="35"/>
    </row>
    <row r="109" spans="2:15" x14ac:dyDescent="0.35">
      <c r="B109" s="14"/>
      <c r="D109" s="38"/>
      <c r="E109" s="16"/>
      <c r="F109" s="39"/>
      <c r="G109" s="47"/>
      <c r="H109"/>
      <c r="L109" s="35"/>
      <c r="M109" s="35"/>
      <c r="N109" s="35"/>
      <c r="O109" s="35"/>
    </row>
    <row r="110" spans="2:15" ht="22.9" customHeight="1" x14ac:dyDescent="0.35">
      <c r="B110" s="14">
        <f>B108+0.001</f>
        <v>2.0129999999999986</v>
      </c>
      <c r="C110" s="21" t="s">
        <v>54</v>
      </c>
      <c r="D110" s="38" t="s">
        <v>39</v>
      </c>
      <c r="E110" s="16">
        <f>102+68</f>
        <v>170</v>
      </c>
      <c r="F110" s="39"/>
      <c r="G110" s="47">
        <f t="shared" ref="G110" si="9">E110*F110</f>
        <v>0</v>
      </c>
      <c r="H110"/>
      <c r="J110" s="35"/>
      <c r="K110" s="48"/>
      <c r="L110" s="35"/>
      <c r="M110" s="35"/>
      <c r="N110" s="35"/>
      <c r="O110" s="35"/>
    </row>
    <row r="111" spans="2:15" x14ac:dyDescent="0.35">
      <c r="B111" s="14"/>
      <c r="C111" s="21"/>
      <c r="D111" s="38"/>
      <c r="E111" s="16"/>
      <c r="F111" s="39"/>
      <c r="G111" s="18"/>
      <c r="H111"/>
      <c r="J111" s="35"/>
      <c r="K111" s="48"/>
      <c r="L111" s="35"/>
      <c r="M111" s="35"/>
      <c r="N111" s="35"/>
      <c r="O111" s="35"/>
    </row>
    <row r="112" spans="2:15" x14ac:dyDescent="0.35">
      <c r="B112" s="14">
        <f>B110+0.001</f>
        <v>2.0139999999999985</v>
      </c>
      <c r="C112" s="21" t="s">
        <v>55</v>
      </c>
      <c r="D112" s="38" t="s">
        <v>39</v>
      </c>
      <c r="E112" s="16">
        <v>120</v>
      </c>
      <c r="F112" s="39"/>
      <c r="G112" s="47">
        <f t="shared" ref="G112" si="10">E112*F112</f>
        <v>0</v>
      </c>
      <c r="H112"/>
      <c r="J112" s="35"/>
      <c r="K112" s="48"/>
      <c r="L112" s="35"/>
      <c r="M112" s="35"/>
      <c r="N112" s="35"/>
      <c r="O112" s="35"/>
    </row>
    <row r="113" spans="2:15" x14ac:dyDescent="0.35">
      <c r="B113" s="14"/>
      <c r="C113" s="21"/>
      <c r="D113" s="38"/>
      <c r="E113" s="16"/>
      <c r="F113" s="39"/>
      <c r="G113" s="18"/>
      <c r="H113"/>
      <c r="L113" s="35"/>
      <c r="M113" s="35"/>
      <c r="N113" s="35"/>
      <c r="O113" s="35"/>
    </row>
    <row r="114" spans="2:15" x14ac:dyDescent="0.35">
      <c r="B114" s="14">
        <f>B112+0.001</f>
        <v>2.0149999999999983</v>
      </c>
      <c r="C114" s="21" t="s">
        <v>56</v>
      </c>
      <c r="D114" s="38" t="s">
        <v>39</v>
      </c>
      <c r="E114" s="16">
        <v>90</v>
      </c>
      <c r="F114" s="39"/>
      <c r="G114" s="18">
        <f t="shared" ref="G114" si="11">E114*F114</f>
        <v>0</v>
      </c>
      <c r="H114"/>
      <c r="J114" s="35"/>
      <c r="K114" s="48"/>
      <c r="L114" s="35"/>
      <c r="M114" s="35"/>
      <c r="N114" s="35"/>
      <c r="O114" s="35"/>
    </row>
    <row r="115" spans="2:15" x14ac:dyDescent="0.35">
      <c r="B115" s="14"/>
      <c r="C115" s="21"/>
      <c r="D115" s="38"/>
      <c r="E115" s="16"/>
      <c r="F115" s="39"/>
      <c r="G115" s="18"/>
      <c r="H115"/>
      <c r="L115" s="35"/>
      <c r="M115" s="35"/>
      <c r="N115" s="35"/>
      <c r="O115" s="35"/>
    </row>
    <row r="116" spans="2:15" ht="25" x14ac:dyDescent="0.35">
      <c r="B116" s="14">
        <f>B114+0.001</f>
        <v>2.0159999999999982</v>
      </c>
      <c r="C116" s="21" t="s">
        <v>57</v>
      </c>
      <c r="D116" s="38" t="s">
        <v>39</v>
      </c>
      <c r="E116" s="16">
        <v>40</v>
      </c>
      <c r="F116" s="39"/>
      <c r="G116" s="18">
        <f t="shared" ref="G116" si="12">E116*F116</f>
        <v>0</v>
      </c>
      <c r="H116"/>
      <c r="J116" s="35"/>
      <c r="K116" s="48"/>
      <c r="L116" s="35"/>
      <c r="M116" s="35"/>
      <c r="N116" s="35"/>
      <c r="O116" s="35"/>
    </row>
    <row r="117" spans="2:15" x14ac:dyDescent="0.35">
      <c r="B117" s="14"/>
      <c r="C117" s="20"/>
      <c r="D117" s="16"/>
      <c r="E117" s="16"/>
      <c r="F117" s="17"/>
      <c r="G117" s="18"/>
      <c r="L117" s="35"/>
      <c r="M117" s="35"/>
      <c r="N117" s="35"/>
      <c r="O117" s="35"/>
    </row>
    <row r="118" spans="2:15" x14ac:dyDescent="0.35">
      <c r="B118" s="14"/>
      <c r="C118" s="20"/>
      <c r="D118" s="16"/>
      <c r="E118" s="16"/>
      <c r="F118" s="17"/>
      <c r="G118" s="18"/>
      <c r="L118" s="35"/>
      <c r="M118" s="35"/>
      <c r="N118" s="35"/>
      <c r="O118" s="35"/>
    </row>
    <row r="119" spans="2:15" x14ac:dyDescent="0.35">
      <c r="B119" s="14"/>
      <c r="C119" s="20"/>
      <c r="D119" s="16"/>
      <c r="E119" s="16"/>
      <c r="F119" s="17"/>
      <c r="G119" s="18"/>
      <c r="L119" s="35"/>
      <c r="M119" s="35"/>
      <c r="N119" s="35"/>
      <c r="O119" s="35"/>
    </row>
    <row r="120" spans="2:15" x14ac:dyDescent="0.35">
      <c r="B120" s="14"/>
      <c r="C120" s="20"/>
      <c r="D120" s="16"/>
      <c r="E120" s="16"/>
      <c r="F120" s="17"/>
      <c r="G120" s="18"/>
      <c r="L120" s="35"/>
      <c r="M120" s="35"/>
      <c r="N120" s="35"/>
      <c r="O120" s="35"/>
    </row>
    <row r="121" spans="2:15" x14ac:dyDescent="0.35">
      <c r="B121" s="14"/>
      <c r="C121" s="20"/>
      <c r="D121" s="16"/>
      <c r="E121" s="16"/>
      <c r="F121" s="17"/>
      <c r="G121" s="18"/>
      <c r="L121" s="35"/>
      <c r="M121" s="35"/>
      <c r="N121" s="35"/>
      <c r="O121" s="35"/>
    </row>
    <row r="122" spans="2:15" x14ac:dyDescent="0.35">
      <c r="B122" s="14"/>
      <c r="C122" s="20"/>
      <c r="D122" s="16"/>
      <c r="E122" s="16"/>
      <c r="F122" s="17"/>
      <c r="G122" s="18"/>
      <c r="L122" s="35"/>
      <c r="M122" s="35"/>
      <c r="N122" s="35"/>
      <c r="O122" s="35"/>
    </row>
    <row r="123" spans="2:15" ht="15" thickBot="1" x14ac:dyDescent="0.4">
      <c r="B123" s="14"/>
      <c r="C123" s="22" t="s">
        <v>58</v>
      </c>
      <c r="D123" s="16"/>
      <c r="E123" s="16"/>
      <c r="F123" s="17"/>
      <c r="G123" s="24"/>
      <c r="L123" s="35"/>
      <c r="M123" s="35"/>
      <c r="N123" s="35"/>
      <c r="O123" s="35"/>
    </row>
    <row r="124" spans="2:15" ht="15" thickTop="1" x14ac:dyDescent="0.35">
      <c r="B124" s="51"/>
      <c r="C124" s="52"/>
      <c r="D124" s="53"/>
      <c r="E124" s="54"/>
      <c r="F124" s="55"/>
      <c r="G124" s="56"/>
      <c r="L124" s="35"/>
      <c r="M124" s="35"/>
      <c r="N124" s="35"/>
      <c r="O124" s="35"/>
    </row>
    <row r="125" spans="2:15" x14ac:dyDescent="0.35">
      <c r="B125" s="57"/>
      <c r="C125" s="58"/>
      <c r="D125" s="59"/>
      <c r="E125" s="60"/>
      <c r="F125" s="61"/>
      <c r="G125" s="62"/>
      <c r="L125" s="35"/>
      <c r="M125" s="35"/>
      <c r="N125" s="35"/>
      <c r="O125" s="35"/>
    </row>
    <row r="126" spans="2:15" x14ac:dyDescent="0.35">
      <c r="B126" s="9" t="s">
        <v>0</v>
      </c>
      <c r="C126" s="10" t="s">
        <v>1</v>
      </c>
      <c r="D126" s="11" t="s">
        <v>2</v>
      </c>
      <c r="E126" s="11" t="s">
        <v>3</v>
      </c>
      <c r="F126" s="12" t="s">
        <v>4</v>
      </c>
      <c r="G126" s="13" t="s">
        <v>5</v>
      </c>
      <c r="L126" s="35"/>
      <c r="M126" s="35"/>
      <c r="N126" s="35"/>
      <c r="O126" s="35"/>
    </row>
    <row r="127" spans="2:15" x14ac:dyDescent="0.35">
      <c r="B127" s="14"/>
      <c r="C127" s="15" t="s">
        <v>30</v>
      </c>
      <c r="D127" s="16"/>
      <c r="E127" s="16"/>
      <c r="F127" s="17"/>
      <c r="G127" s="18"/>
      <c r="L127" s="35"/>
      <c r="M127" s="35"/>
      <c r="N127" s="35"/>
      <c r="O127" s="35"/>
    </row>
    <row r="128" spans="2:15" x14ac:dyDescent="0.35">
      <c r="B128" s="14"/>
      <c r="C128" s="15" t="str">
        <f>C74</f>
        <v xml:space="preserve"> FIRE DETECTION INSTALLATIONS</v>
      </c>
      <c r="D128" s="16"/>
      <c r="E128" s="16"/>
      <c r="F128" s="17"/>
      <c r="G128" s="18"/>
      <c r="L128" s="35"/>
      <c r="M128" s="35"/>
      <c r="N128" s="35"/>
      <c r="O128" s="35"/>
    </row>
    <row r="129" spans="2:15" x14ac:dyDescent="0.35">
      <c r="B129" s="14"/>
      <c r="C129" s="20"/>
      <c r="D129" s="16"/>
      <c r="E129" s="16"/>
      <c r="F129" s="17"/>
      <c r="G129" s="18"/>
      <c r="L129" s="35"/>
      <c r="M129" s="35"/>
      <c r="N129" s="35"/>
      <c r="O129" s="35"/>
    </row>
    <row r="130" spans="2:15" ht="15" thickBot="1" x14ac:dyDescent="0.4">
      <c r="B130" s="14"/>
      <c r="C130" s="22" t="s">
        <v>59</v>
      </c>
      <c r="D130" s="16"/>
      <c r="E130" s="16"/>
      <c r="F130" s="17"/>
      <c r="G130" s="24"/>
      <c r="L130" s="35"/>
      <c r="M130" s="35"/>
      <c r="N130" s="35"/>
      <c r="O130" s="35"/>
    </row>
    <row r="131" spans="2:15" ht="15" thickTop="1" x14ac:dyDescent="0.35">
      <c r="B131" s="14"/>
      <c r="C131" s="20"/>
      <c r="D131" s="16"/>
      <c r="E131" s="16"/>
      <c r="F131" s="17"/>
      <c r="G131" s="18"/>
      <c r="L131" s="35"/>
      <c r="M131" s="35"/>
      <c r="N131" s="35"/>
      <c r="O131" s="35"/>
    </row>
    <row r="132" spans="2:15" ht="46.15" customHeight="1" x14ac:dyDescent="0.35">
      <c r="B132" s="14">
        <f>B116+0.001</f>
        <v>2.0169999999999981</v>
      </c>
      <c r="C132" s="21" t="s">
        <v>60</v>
      </c>
      <c r="D132" s="38" t="s">
        <v>39</v>
      </c>
      <c r="E132" s="16">
        <f>14+9+2+4+2+2+2+4+4+1</f>
        <v>44</v>
      </c>
      <c r="F132" s="39"/>
      <c r="G132" s="47">
        <f>E132*F132</f>
        <v>0</v>
      </c>
      <c r="H132"/>
      <c r="J132" s="35"/>
      <c r="K132" s="63"/>
      <c r="L132" s="35"/>
      <c r="M132" s="35"/>
      <c r="N132" s="35"/>
      <c r="O132" s="35"/>
    </row>
    <row r="133" spans="2:15" ht="14.5" customHeight="1" x14ac:dyDescent="0.35">
      <c r="B133" s="14"/>
      <c r="C133" s="21"/>
      <c r="D133" s="38"/>
      <c r="E133" s="16"/>
      <c r="F133" s="39"/>
      <c r="G133" s="47"/>
      <c r="H133"/>
      <c r="K133" s="64"/>
      <c r="L133" s="35"/>
      <c r="M133" s="35"/>
      <c r="N133" s="35"/>
      <c r="O133" s="35"/>
    </row>
    <row r="134" spans="2:15" ht="14.5" customHeight="1" x14ac:dyDescent="0.35">
      <c r="B134" s="14">
        <f>B132+0.001</f>
        <v>2.017999999999998</v>
      </c>
      <c r="C134" s="21" t="s">
        <v>61</v>
      </c>
      <c r="D134" s="38" t="s">
        <v>39</v>
      </c>
      <c r="E134" s="16">
        <v>25</v>
      </c>
      <c r="F134" s="39"/>
      <c r="G134" s="47">
        <f t="shared" ref="G134" si="13">E134*F134</f>
        <v>0</v>
      </c>
      <c r="H134"/>
      <c r="J134" s="35"/>
      <c r="K134" s="63"/>
      <c r="L134" s="35"/>
      <c r="M134" s="35"/>
      <c r="N134" s="35"/>
      <c r="O134" s="35"/>
    </row>
    <row r="135" spans="2:15" ht="14.5" customHeight="1" x14ac:dyDescent="0.35">
      <c r="B135" s="14"/>
      <c r="C135" s="21"/>
      <c r="D135" s="38"/>
      <c r="E135" s="16"/>
      <c r="F135" s="39"/>
      <c r="G135" s="47"/>
      <c r="H135"/>
      <c r="K135" s="64"/>
      <c r="L135" s="35"/>
      <c r="M135" s="35"/>
      <c r="N135" s="35"/>
      <c r="O135" s="35"/>
    </row>
    <row r="136" spans="2:15" ht="14.5" customHeight="1" x14ac:dyDescent="0.35">
      <c r="B136" s="14">
        <f>B134+0.001</f>
        <v>2.0189999999999979</v>
      </c>
      <c r="C136" s="21" t="s">
        <v>62</v>
      </c>
      <c r="D136" s="38" t="s">
        <v>39</v>
      </c>
      <c r="E136" s="16">
        <v>25</v>
      </c>
      <c r="F136" s="39"/>
      <c r="G136" s="47">
        <f t="shared" ref="G136" si="14">E136*F136</f>
        <v>0</v>
      </c>
      <c r="H136"/>
      <c r="J136" s="35"/>
      <c r="K136" s="63"/>
      <c r="L136" s="35"/>
      <c r="M136" s="35"/>
      <c r="N136" s="35"/>
      <c r="O136" s="35"/>
    </row>
    <row r="137" spans="2:15" ht="14.5" customHeight="1" x14ac:dyDescent="0.35">
      <c r="B137" s="14"/>
      <c r="C137" s="21"/>
      <c r="D137" s="38"/>
      <c r="E137" s="16"/>
      <c r="F137" s="39"/>
      <c r="G137" s="47"/>
      <c r="H137"/>
      <c r="K137" s="64"/>
      <c r="L137" s="35"/>
      <c r="M137" s="35"/>
      <c r="N137" s="35"/>
      <c r="O137" s="35"/>
    </row>
    <row r="138" spans="2:15" ht="14.5" customHeight="1" x14ac:dyDescent="0.35">
      <c r="B138" s="14">
        <f>B136+0.001</f>
        <v>2.0199999999999978</v>
      </c>
      <c r="C138" s="21" t="s">
        <v>63</v>
      </c>
      <c r="D138" s="38" t="s">
        <v>39</v>
      </c>
      <c r="E138" s="16">
        <v>16</v>
      </c>
      <c r="F138" s="39"/>
      <c r="G138" s="47">
        <f t="shared" ref="G138" si="15">E138*F138</f>
        <v>0</v>
      </c>
      <c r="H138"/>
      <c r="J138" s="35"/>
      <c r="K138" s="63"/>
      <c r="L138" s="35"/>
      <c r="M138" s="35"/>
      <c r="N138" s="35"/>
      <c r="O138" s="35"/>
    </row>
    <row r="139" spans="2:15" x14ac:dyDescent="0.35">
      <c r="B139" s="14"/>
      <c r="C139" s="21"/>
      <c r="D139" s="38"/>
      <c r="E139" s="16"/>
      <c r="F139" s="39"/>
      <c r="G139" s="47"/>
      <c r="H139"/>
      <c r="K139" s="64"/>
      <c r="L139" s="35"/>
      <c r="M139" s="35"/>
      <c r="N139" s="35"/>
      <c r="O139" s="35"/>
    </row>
    <row r="140" spans="2:15" x14ac:dyDescent="0.35">
      <c r="B140" s="14">
        <f>B138+0.001</f>
        <v>2.0209999999999977</v>
      </c>
      <c r="C140" s="21" t="s">
        <v>64</v>
      </c>
      <c r="D140" s="38" t="s">
        <v>39</v>
      </c>
      <c r="E140" s="16">
        <v>20</v>
      </c>
      <c r="F140" s="39"/>
      <c r="G140" s="47">
        <f t="shared" ref="G140" si="16">E140*F140</f>
        <v>0</v>
      </c>
      <c r="H140"/>
      <c r="J140" s="35"/>
      <c r="K140" s="63"/>
      <c r="L140" s="35"/>
      <c r="M140" s="35"/>
      <c r="N140" s="35"/>
      <c r="O140" s="35"/>
    </row>
    <row r="141" spans="2:15" x14ac:dyDescent="0.35">
      <c r="B141" s="14"/>
      <c r="C141" s="21"/>
      <c r="D141" s="38"/>
      <c r="E141" s="16"/>
      <c r="F141" s="39"/>
      <c r="G141" s="47"/>
      <c r="H141"/>
      <c r="K141" s="64"/>
      <c r="L141" s="35"/>
      <c r="M141" s="35"/>
      <c r="N141" s="35"/>
      <c r="O141" s="35"/>
    </row>
    <row r="142" spans="2:15" x14ac:dyDescent="0.35">
      <c r="B142" s="14">
        <f>B140+0.001</f>
        <v>2.0219999999999976</v>
      </c>
      <c r="C142" s="21" t="s">
        <v>65</v>
      </c>
      <c r="D142" s="38" t="s">
        <v>39</v>
      </c>
      <c r="E142" s="16">
        <v>8</v>
      </c>
      <c r="F142" s="39"/>
      <c r="G142" s="47">
        <f t="shared" ref="G142" si="17">E142*F142</f>
        <v>0</v>
      </c>
      <c r="J142" s="35"/>
      <c r="K142" s="63"/>
      <c r="L142" s="35"/>
      <c r="M142" s="35"/>
      <c r="N142" s="35"/>
      <c r="O142" s="35"/>
    </row>
    <row r="143" spans="2:15" x14ac:dyDescent="0.35">
      <c r="B143" s="14"/>
      <c r="C143" s="21"/>
      <c r="D143" s="38"/>
      <c r="E143" s="16"/>
      <c r="F143" s="39"/>
      <c r="G143" s="47"/>
      <c r="K143" s="64"/>
      <c r="L143" s="35"/>
      <c r="M143" s="35"/>
      <c r="N143" s="35"/>
      <c r="O143" s="35"/>
    </row>
    <row r="144" spans="2:15" ht="25" x14ac:dyDescent="0.35">
      <c r="B144" s="14">
        <f>B142+0.001</f>
        <v>2.0229999999999975</v>
      </c>
      <c r="C144" s="21" t="s">
        <v>66</v>
      </c>
      <c r="D144" s="38" t="s">
        <v>39</v>
      </c>
      <c r="E144" s="16">
        <f>4+2+4+1+1+2+1</f>
        <v>15</v>
      </c>
      <c r="F144" s="39"/>
      <c r="G144" s="47">
        <f t="shared" ref="G144" si="18">E144*F144</f>
        <v>0</v>
      </c>
      <c r="J144" s="35"/>
      <c r="K144" s="63"/>
      <c r="L144" s="35"/>
      <c r="M144" s="35"/>
      <c r="N144" s="35"/>
      <c r="O144" s="35"/>
    </row>
    <row r="145" spans="2:15" x14ac:dyDescent="0.35">
      <c r="B145" s="14"/>
      <c r="C145" s="21"/>
      <c r="D145" s="38"/>
      <c r="E145" s="16"/>
      <c r="F145" s="39"/>
      <c r="G145" s="47"/>
      <c r="H145"/>
      <c r="I145"/>
      <c r="K145" s="64"/>
      <c r="L145" s="35"/>
      <c r="M145" s="35"/>
      <c r="N145" s="35"/>
      <c r="O145" s="35"/>
    </row>
    <row r="146" spans="2:15" ht="25" x14ac:dyDescent="0.35">
      <c r="B146" s="14">
        <f>B144+0.001</f>
        <v>2.0239999999999974</v>
      </c>
      <c r="C146" s="21" t="s">
        <v>67</v>
      </c>
      <c r="D146" s="38" t="s">
        <v>39</v>
      </c>
      <c r="E146" s="16">
        <v>9</v>
      </c>
      <c r="F146" s="39"/>
      <c r="G146" s="47">
        <f t="shared" ref="G146" si="19">E146*F146</f>
        <v>0</v>
      </c>
      <c r="H146"/>
      <c r="I146"/>
      <c r="J146" s="35"/>
      <c r="K146" s="63"/>
      <c r="L146" s="35"/>
      <c r="M146" s="35"/>
      <c r="N146" s="35"/>
      <c r="O146" s="35"/>
    </row>
    <row r="147" spans="2:15" x14ac:dyDescent="0.35">
      <c r="B147" s="14"/>
      <c r="C147" s="50"/>
      <c r="D147" s="38"/>
      <c r="E147" s="16"/>
      <c r="F147" s="39"/>
      <c r="G147" s="47"/>
      <c r="H147"/>
      <c r="I147"/>
      <c r="L147" s="35"/>
      <c r="M147" s="35"/>
      <c r="N147" s="35"/>
      <c r="O147" s="35"/>
    </row>
    <row r="148" spans="2:15" ht="46.15" customHeight="1" x14ac:dyDescent="0.35">
      <c r="B148" s="14">
        <f>B146+0.001</f>
        <v>2.0249999999999972</v>
      </c>
      <c r="C148" s="65" t="s">
        <v>68</v>
      </c>
      <c r="D148" s="38"/>
      <c r="E148" s="16"/>
      <c r="F148" s="39"/>
      <c r="G148" s="47"/>
      <c r="H148"/>
      <c r="I148"/>
      <c r="J148" s="35"/>
      <c r="K148" s="48"/>
      <c r="L148" s="35"/>
      <c r="M148" s="35"/>
      <c r="N148" s="35"/>
      <c r="O148" s="35"/>
    </row>
    <row r="149" spans="2:15" x14ac:dyDescent="0.35">
      <c r="B149" s="14"/>
      <c r="C149" s="66" t="s">
        <v>69</v>
      </c>
      <c r="D149" s="38"/>
      <c r="E149" s="16"/>
      <c r="F149" s="39"/>
      <c r="G149" s="47"/>
      <c r="H149"/>
      <c r="I149"/>
      <c r="L149" s="35"/>
      <c r="M149" s="35"/>
      <c r="N149" s="35"/>
      <c r="O149" s="35"/>
    </row>
    <row r="150" spans="2:15" x14ac:dyDescent="0.35">
      <c r="B150" s="14"/>
      <c r="C150" s="21"/>
      <c r="D150" s="38"/>
      <c r="E150" s="16"/>
      <c r="F150" s="39"/>
      <c r="G150" s="47"/>
      <c r="H150"/>
      <c r="I150"/>
      <c r="L150" s="35"/>
      <c r="M150" s="35"/>
      <c r="N150" s="35"/>
      <c r="O150" s="35"/>
    </row>
    <row r="151" spans="2:15" ht="29" x14ac:dyDescent="0.35">
      <c r="B151" s="14">
        <f>B148+0.001</f>
        <v>2.0259999999999971</v>
      </c>
      <c r="C151" s="67" t="s">
        <v>70</v>
      </c>
      <c r="D151" s="38" t="s">
        <v>71</v>
      </c>
      <c r="E151" s="16">
        <f>250+10+50+16+25+15+50+50+6+250</f>
        <v>722</v>
      </c>
      <c r="F151" s="39"/>
      <c r="G151" s="47">
        <f t="shared" ref="G151" si="20">E151*F151</f>
        <v>0</v>
      </c>
      <c r="J151" s="35"/>
      <c r="K151" s="48"/>
      <c r="L151" s="35"/>
      <c r="M151" s="35"/>
      <c r="N151" s="35"/>
      <c r="O151" s="35"/>
    </row>
    <row r="152" spans="2:15" x14ac:dyDescent="0.35">
      <c r="B152" s="14"/>
      <c r="C152" s="21"/>
      <c r="D152" s="38"/>
      <c r="E152" s="16"/>
      <c r="F152" s="39"/>
      <c r="G152" s="47"/>
      <c r="L152" s="35"/>
      <c r="M152" s="35"/>
      <c r="N152" s="35"/>
      <c r="O152" s="35"/>
    </row>
    <row r="153" spans="2:15" ht="29" x14ac:dyDescent="0.35">
      <c r="B153" s="14">
        <f>B151+0.001</f>
        <v>2.026999999999997</v>
      </c>
      <c r="C153" s="67" t="s">
        <v>72</v>
      </c>
      <c r="D153" s="38" t="s">
        <v>71</v>
      </c>
      <c r="E153" s="16">
        <f>3*(E138+E132+E110+E108)</f>
        <v>1422</v>
      </c>
      <c r="F153" s="39"/>
      <c r="G153" s="47">
        <f t="shared" ref="G153" si="21">E153*F153</f>
        <v>0</v>
      </c>
      <c r="H153"/>
      <c r="J153" s="35"/>
      <c r="K153" s="48"/>
      <c r="L153" s="35"/>
      <c r="M153" s="35"/>
      <c r="N153" s="35"/>
      <c r="O153" s="35"/>
    </row>
    <row r="154" spans="2:15" x14ac:dyDescent="0.35">
      <c r="B154" s="14"/>
      <c r="C154" s="21"/>
      <c r="D154" s="38"/>
      <c r="E154" s="16"/>
      <c r="F154" s="39"/>
      <c r="G154" s="47"/>
      <c r="H154"/>
      <c r="J154" s="35"/>
      <c r="K154" s="48"/>
      <c r="L154" s="35"/>
      <c r="M154" s="35"/>
      <c r="N154" s="35"/>
      <c r="O154" s="35"/>
    </row>
    <row r="155" spans="2:15" ht="32.25" customHeight="1" x14ac:dyDescent="0.35">
      <c r="B155" s="14">
        <f>B153+0.001</f>
        <v>2.0279999999999969</v>
      </c>
      <c r="C155" s="46" t="s">
        <v>73</v>
      </c>
      <c r="D155" s="38"/>
      <c r="E155" s="16"/>
      <c r="F155" s="39"/>
      <c r="G155" s="47"/>
      <c r="H155"/>
      <c r="J155" s="35"/>
      <c r="K155" s="48"/>
      <c r="L155" s="35"/>
      <c r="M155" s="35"/>
      <c r="N155" s="35"/>
      <c r="O155" s="35"/>
    </row>
    <row r="156" spans="2:15" x14ac:dyDescent="0.35">
      <c r="B156" s="14"/>
      <c r="C156" s="46"/>
      <c r="D156" s="38"/>
      <c r="E156" s="16"/>
      <c r="F156" s="39"/>
      <c r="G156" s="47"/>
      <c r="H156"/>
      <c r="L156" s="35"/>
      <c r="M156" s="35"/>
      <c r="N156" s="35"/>
      <c r="O156" s="35"/>
    </row>
    <row r="157" spans="2:15" ht="29" x14ac:dyDescent="0.35">
      <c r="B157" s="14">
        <f t="shared" ref="B157" si="22">B155+0.001</f>
        <v>2.0289999999999968</v>
      </c>
      <c r="C157" s="67" t="s">
        <v>74</v>
      </c>
      <c r="D157" s="38" t="s">
        <v>39</v>
      </c>
      <c r="E157" s="68">
        <v>1</v>
      </c>
      <c r="F157" s="39"/>
      <c r="G157" s="47">
        <f t="shared" ref="G157" si="23">E157*F157</f>
        <v>0</v>
      </c>
      <c r="H157"/>
      <c r="J157" s="35"/>
      <c r="K157" s="48"/>
      <c r="L157" s="35"/>
      <c r="M157" s="35"/>
      <c r="N157" s="35"/>
      <c r="O157" s="35"/>
    </row>
    <row r="158" spans="2:15" ht="13.9" customHeight="1" x14ac:dyDescent="0.35">
      <c r="B158" s="14"/>
      <c r="C158" s="67"/>
      <c r="D158" s="38"/>
      <c r="E158" s="16"/>
      <c r="F158" s="39"/>
      <c r="G158" s="47"/>
      <c r="H158"/>
      <c r="L158" s="35"/>
      <c r="M158" s="35"/>
      <c r="N158" s="35"/>
      <c r="O158" s="35"/>
    </row>
    <row r="159" spans="2:15" ht="29" x14ac:dyDescent="0.35">
      <c r="B159" s="14">
        <f>B157+0.001</f>
        <v>2.0299999999999967</v>
      </c>
      <c r="C159" s="67" t="s">
        <v>75</v>
      </c>
      <c r="D159" s="38" t="s">
        <v>39</v>
      </c>
      <c r="E159" s="68">
        <v>1</v>
      </c>
      <c r="F159" s="39"/>
      <c r="G159" s="47">
        <f t="shared" ref="G159" si="24">E159*F159</f>
        <v>0</v>
      </c>
      <c r="H159"/>
      <c r="J159" s="35"/>
      <c r="K159" s="48"/>
      <c r="L159" s="35"/>
      <c r="M159" s="35"/>
      <c r="N159" s="35"/>
      <c r="O159" s="35"/>
    </row>
    <row r="160" spans="2:15" ht="13.9" customHeight="1" x14ac:dyDescent="0.35">
      <c r="B160" s="14"/>
      <c r="C160" s="67"/>
      <c r="D160" s="38"/>
      <c r="E160" s="16"/>
      <c r="F160" s="39"/>
      <c r="G160" s="47"/>
      <c r="H160"/>
      <c r="J160" s="35"/>
      <c r="K160" s="48"/>
      <c r="L160" s="35"/>
      <c r="M160" s="35"/>
      <c r="N160" s="35"/>
      <c r="O160" s="35"/>
    </row>
    <row r="161" spans="2:15" x14ac:dyDescent="0.35">
      <c r="B161" s="14">
        <f>B159+0.001</f>
        <v>2.0309999999999966</v>
      </c>
      <c r="C161" s="67" t="s">
        <v>76</v>
      </c>
      <c r="D161" s="38" t="s">
        <v>39</v>
      </c>
      <c r="E161" s="68">
        <v>1</v>
      </c>
      <c r="F161" s="39"/>
      <c r="G161" s="47">
        <f t="shared" ref="G161" si="25">E161*F161</f>
        <v>0</v>
      </c>
      <c r="H161"/>
      <c r="J161" s="35"/>
      <c r="K161" s="48"/>
      <c r="L161" s="35"/>
      <c r="M161" s="35"/>
      <c r="N161" s="35"/>
      <c r="O161" s="35"/>
    </row>
    <row r="162" spans="2:15" ht="13.9" customHeight="1" x14ac:dyDescent="0.35">
      <c r="B162" s="14"/>
      <c r="C162" s="21"/>
      <c r="D162" s="38"/>
      <c r="E162" s="16"/>
      <c r="F162" s="39"/>
      <c r="G162" s="47"/>
      <c r="H162"/>
      <c r="L162" s="35"/>
      <c r="M162" s="35"/>
      <c r="N162" s="35"/>
      <c r="O162" s="35"/>
    </row>
    <row r="163" spans="2:15" x14ac:dyDescent="0.35">
      <c r="B163" s="14"/>
      <c r="C163" s="65" t="s">
        <v>77</v>
      </c>
      <c r="D163" s="38"/>
      <c r="E163" s="16"/>
      <c r="F163" s="39"/>
      <c r="G163" s="47"/>
      <c r="L163" s="35"/>
      <c r="M163" s="35"/>
      <c r="N163" s="35"/>
      <c r="O163" s="35"/>
    </row>
    <row r="164" spans="2:15" ht="13.9" customHeight="1" x14ac:dyDescent="0.35">
      <c r="B164" s="14"/>
      <c r="C164" s="21"/>
      <c r="D164" s="38"/>
      <c r="E164" s="16"/>
      <c r="F164" s="39"/>
      <c r="G164" s="47"/>
      <c r="L164" s="35"/>
      <c r="M164" s="35"/>
      <c r="N164" s="35"/>
      <c r="O164" s="35"/>
    </row>
    <row r="165" spans="2:15" ht="25" x14ac:dyDescent="0.35">
      <c r="B165" s="14">
        <f>B161+0.001</f>
        <v>2.0319999999999965</v>
      </c>
      <c r="C165" s="21" t="s">
        <v>78</v>
      </c>
      <c r="D165" s="38" t="s">
        <v>39</v>
      </c>
      <c r="E165" s="16">
        <v>1</v>
      </c>
      <c r="F165" s="39"/>
      <c r="G165" s="47">
        <f t="shared" ref="G165" si="26">E165*F165</f>
        <v>0</v>
      </c>
      <c r="J165" s="35"/>
      <c r="K165" s="48"/>
      <c r="L165" s="35"/>
      <c r="M165" s="35"/>
      <c r="N165" s="35"/>
      <c r="O165" s="35"/>
    </row>
    <row r="166" spans="2:15" ht="13.9" customHeight="1" x14ac:dyDescent="0.35">
      <c r="B166" s="14"/>
      <c r="C166" s="21"/>
      <c r="D166" s="38"/>
      <c r="E166" s="16"/>
      <c r="F166" s="39"/>
      <c r="G166" s="47"/>
      <c r="L166" s="35"/>
      <c r="M166" s="35"/>
      <c r="N166" s="35"/>
      <c r="O166" s="35"/>
    </row>
    <row r="167" spans="2:15" x14ac:dyDescent="0.35">
      <c r="B167" s="14"/>
      <c r="C167" s="65" t="s">
        <v>79</v>
      </c>
      <c r="D167" s="38"/>
      <c r="E167" s="16"/>
      <c r="F167" s="39"/>
      <c r="G167" s="47"/>
      <c r="L167" s="35"/>
      <c r="M167" s="35"/>
      <c r="N167" s="35"/>
      <c r="O167" s="35"/>
    </row>
    <row r="168" spans="2:15" x14ac:dyDescent="0.35">
      <c r="B168" s="14"/>
      <c r="C168" s="21"/>
      <c r="D168" s="38"/>
      <c r="E168" s="16"/>
      <c r="F168" s="39"/>
      <c r="G168" s="47"/>
      <c r="J168" s="35"/>
      <c r="K168" s="48"/>
      <c r="L168" s="35"/>
      <c r="M168" s="35"/>
      <c r="N168" s="35"/>
      <c r="O168" s="35"/>
    </row>
    <row r="169" spans="2:15" ht="25" x14ac:dyDescent="0.35">
      <c r="B169" s="14">
        <f>B165+0.001</f>
        <v>2.0329999999999964</v>
      </c>
      <c r="C169" s="21" t="s">
        <v>80</v>
      </c>
      <c r="D169" s="38" t="s">
        <v>71</v>
      </c>
      <c r="E169" s="16">
        <f>(2*E153)+(2*E151)</f>
        <v>4288</v>
      </c>
      <c r="F169" s="39"/>
      <c r="G169" s="47">
        <f t="shared" ref="G169" si="27">E169*F169</f>
        <v>0</v>
      </c>
      <c r="J169" s="35"/>
      <c r="K169" s="48"/>
      <c r="L169" s="35"/>
      <c r="M169" s="35"/>
      <c r="N169" s="35"/>
      <c r="O169" s="35"/>
    </row>
    <row r="170" spans="2:15" x14ac:dyDescent="0.35">
      <c r="B170" s="14"/>
      <c r="C170" s="20"/>
      <c r="D170" s="16"/>
      <c r="E170" s="16"/>
      <c r="F170" s="17"/>
      <c r="G170" s="18"/>
      <c r="L170" s="35"/>
      <c r="M170" s="35"/>
      <c r="N170" s="35"/>
      <c r="O170" s="35"/>
    </row>
    <row r="171" spans="2:15" x14ac:dyDescent="0.35">
      <c r="B171" s="14"/>
      <c r="C171" s="20"/>
      <c r="D171" s="16"/>
      <c r="E171" s="16"/>
      <c r="F171" s="17"/>
      <c r="G171" s="18"/>
      <c r="L171" s="35"/>
      <c r="M171" s="35"/>
      <c r="N171" s="35"/>
      <c r="O171" s="35"/>
    </row>
    <row r="172" spans="2:15" ht="15" thickBot="1" x14ac:dyDescent="0.4">
      <c r="B172" s="14"/>
      <c r="C172" s="22" t="s">
        <v>81</v>
      </c>
      <c r="D172" s="16"/>
      <c r="E172" s="16"/>
      <c r="F172" s="17"/>
      <c r="G172" s="24">
        <f>G130+SUM(G132:G170)</f>
        <v>0</v>
      </c>
      <c r="L172" s="35"/>
      <c r="M172" s="35"/>
      <c r="N172" s="35"/>
      <c r="O172" s="35"/>
    </row>
    <row r="173" spans="2:15" ht="15" thickTop="1" x14ac:dyDescent="0.35">
      <c r="B173" s="9" t="s">
        <v>0</v>
      </c>
      <c r="C173" s="10" t="s">
        <v>1</v>
      </c>
      <c r="D173" s="11" t="s">
        <v>2</v>
      </c>
      <c r="E173" s="11" t="s">
        <v>3</v>
      </c>
      <c r="F173" s="12" t="s">
        <v>4</v>
      </c>
      <c r="G173" s="13" t="s">
        <v>5</v>
      </c>
      <c r="J173" s="26"/>
      <c r="K173" s="29"/>
      <c r="L173" s="35"/>
      <c r="M173" s="35"/>
      <c r="N173" s="35"/>
      <c r="O173" s="35"/>
    </row>
    <row r="174" spans="2:15" x14ac:dyDescent="0.35">
      <c r="B174" s="14"/>
      <c r="C174" s="15" t="s">
        <v>82</v>
      </c>
      <c r="D174" s="16"/>
      <c r="E174" s="16"/>
      <c r="F174" s="17"/>
      <c r="G174" s="18"/>
      <c r="J174" s="26"/>
      <c r="K174" s="29"/>
      <c r="L174" s="35"/>
      <c r="M174" s="35"/>
      <c r="N174" s="35"/>
      <c r="O174" s="35"/>
    </row>
    <row r="175" spans="2:15" x14ac:dyDescent="0.35">
      <c r="B175" s="14">
        <v>3</v>
      </c>
      <c r="C175" s="15" t="s">
        <v>83</v>
      </c>
      <c r="D175" s="16"/>
      <c r="E175" s="16"/>
      <c r="F175" s="17"/>
      <c r="G175" s="18"/>
      <c r="I175" s="6"/>
      <c r="J175" s="26"/>
      <c r="K175" s="29"/>
      <c r="L175" s="35"/>
      <c r="M175" s="35"/>
      <c r="N175" s="35"/>
      <c r="O175" s="35"/>
    </row>
    <row r="176" spans="2:15" x14ac:dyDescent="0.35">
      <c r="B176" s="14"/>
      <c r="C176" s="20"/>
      <c r="D176" s="16"/>
      <c r="E176" s="16"/>
      <c r="F176" s="17"/>
      <c r="G176" s="18"/>
      <c r="J176" s="35"/>
      <c r="K176" s="48"/>
      <c r="L176" s="35"/>
      <c r="M176" s="35"/>
      <c r="N176" s="35"/>
      <c r="O176" s="35"/>
    </row>
    <row r="177" spans="2:15" ht="25" x14ac:dyDescent="0.35">
      <c r="B177" s="14">
        <f>B175+0.001</f>
        <v>3.0009999999999999</v>
      </c>
      <c r="C177" s="21" t="s">
        <v>84</v>
      </c>
      <c r="D177" s="38" t="s">
        <v>39</v>
      </c>
      <c r="E177" s="16">
        <v>11</v>
      </c>
      <c r="F177" s="39"/>
      <c r="G177" s="47">
        <f t="shared" ref="G177" si="28">E177*F177</f>
        <v>0</v>
      </c>
      <c r="J177" s="35"/>
      <c r="K177" s="48"/>
      <c r="L177" s="35"/>
      <c r="M177" s="35"/>
      <c r="N177" s="35"/>
      <c r="O177" s="35"/>
    </row>
    <row r="178" spans="2:15" x14ac:dyDescent="0.35">
      <c r="B178" s="14"/>
      <c r="C178" s="21"/>
      <c r="D178" s="38"/>
      <c r="E178" s="16"/>
      <c r="F178" s="17"/>
      <c r="G178" s="18"/>
      <c r="J178" s="26"/>
      <c r="K178" s="29"/>
      <c r="L178" s="35"/>
      <c r="M178" s="35"/>
      <c r="N178" s="35"/>
      <c r="O178" s="35"/>
    </row>
    <row r="179" spans="2:15" ht="37.5" x14ac:dyDescent="0.35">
      <c r="B179" s="14">
        <f>B177+0.001</f>
        <v>3.0019999999999998</v>
      </c>
      <c r="C179" s="21" t="s">
        <v>85</v>
      </c>
      <c r="D179" s="38" t="s">
        <v>39</v>
      </c>
      <c r="E179" s="16">
        <v>1</v>
      </c>
      <c r="F179" s="39"/>
      <c r="G179" s="47">
        <f t="shared" ref="G179" si="29">E179*F179</f>
        <v>0</v>
      </c>
      <c r="J179" s="35"/>
      <c r="K179" s="48"/>
      <c r="L179" s="35"/>
      <c r="M179" s="35"/>
      <c r="N179" s="35"/>
      <c r="O179" s="35"/>
    </row>
    <row r="180" spans="2:15" x14ac:dyDescent="0.35">
      <c r="B180" s="14"/>
      <c r="C180" s="21"/>
      <c r="D180" s="38"/>
      <c r="E180" s="16"/>
      <c r="F180" s="17"/>
      <c r="G180" s="18"/>
      <c r="J180" s="26"/>
      <c r="K180" s="29"/>
      <c r="L180" s="35"/>
      <c r="M180" s="35"/>
      <c r="N180" s="35"/>
      <c r="O180" s="35"/>
    </row>
    <row r="181" spans="2:15" ht="37.5" x14ac:dyDescent="0.35">
      <c r="B181" s="14">
        <f>B179+0.001</f>
        <v>3.0029999999999997</v>
      </c>
      <c r="C181" s="21" t="s">
        <v>86</v>
      </c>
      <c r="D181" s="38" t="s">
        <v>39</v>
      </c>
      <c r="E181" s="16">
        <v>2</v>
      </c>
      <c r="F181" s="39"/>
      <c r="G181" s="47">
        <f t="shared" ref="G181" si="30">E181*F181</f>
        <v>0</v>
      </c>
      <c r="J181" s="35"/>
      <c r="K181" s="48"/>
      <c r="L181" s="35"/>
      <c r="M181" s="35"/>
      <c r="N181" s="35"/>
      <c r="O181" s="35"/>
    </row>
    <row r="182" spans="2:15" x14ac:dyDescent="0.35">
      <c r="B182" s="14"/>
      <c r="C182" s="21"/>
      <c r="D182" s="38"/>
      <c r="E182" s="16"/>
      <c r="F182" s="39"/>
      <c r="G182" s="47"/>
      <c r="J182" s="35"/>
      <c r="K182" s="48"/>
      <c r="L182" s="35"/>
      <c r="M182" s="35"/>
      <c r="N182" s="35"/>
      <c r="O182" s="35"/>
    </row>
    <row r="183" spans="2:15" x14ac:dyDescent="0.35">
      <c r="B183" s="14"/>
      <c r="C183" s="19" t="s">
        <v>87</v>
      </c>
      <c r="D183" s="38"/>
      <c r="E183" s="16"/>
      <c r="F183" s="39"/>
      <c r="G183" s="47"/>
      <c r="J183" s="35"/>
      <c r="K183" s="48"/>
      <c r="L183" s="35"/>
      <c r="M183" s="35"/>
      <c r="N183" s="35"/>
      <c r="O183" s="35"/>
    </row>
    <row r="184" spans="2:15" x14ac:dyDescent="0.35">
      <c r="B184" s="14"/>
      <c r="C184" s="21"/>
      <c r="D184" s="38"/>
      <c r="E184" s="16"/>
      <c r="F184" s="39"/>
      <c r="G184" s="47"/>
      <c r="J184" s="35"/>
      <c r="K184" s="48"/>
      <c r="L184" s="35"/>
      <c r="M184" s="35"/>
      <c r="N184" s="35"/>
      <c r="O184" s="35"/>
    </row>
    <row r="185" spans="2:15" ht="25.5" x14ac:dyDescent="0.35">
      <c r="B185" s="98">
        <f>B181+0.001</f>
        <v>3.0039999999999996</v>
      </c>
      <c r="C185" s="91" t="s">
        <v>88</v>
      </c>
      <c r="D185" s="99" t="s">
        <v>9</v>
      </c>
      <c r="E185" s="92" t="s">
        <v>89</v>
      </c>
      <c r="F185" s="96"/>
      <c r="G185" s="47">
        <f>F185</f>
        <v>0</v>
      </c>
      <c r="J185" s="35"/>
      <c r="K185" s="48"/>
      <c r="L185" s="35"/>
      <c r="M185" s="35"/>
      <c r="N185" s="35"/>
      <c r="O185" s="35"/>
    </row>
    <row r="186" spans="2:15" x14ac:dyDescent="0.35">
      <c r="B186" s="98" t="s">
        <v>90</v>
      </c>
      <c r="C186" s="91" t="s">
        <v>91</v>
      </c>
      <c r="D186" s="99" t="s">
        <v>39</v>
      </c>
      <c r="E186" s="92">
        <v>10</v>
      </c>
      <c r="F186" s="100" t="s">
        <v>92</v>
      </c>
      <c r="G186" s="47"/>
      <c r="J186" s="35"/>
      <c r="K186" s="48"/>
      <c r="L186" s="35"/>
      <c r="M186" s="35"/>
      <c r="N186" s="35"/>
      <c r="O186" s="35"/>
    </row>
    <row r="187" spans="2:15" x14ac:dyDescent="0.35">
      <c r="B187" s="98" t="s">
        <v>93</v>
      </c>
      <c r="C187" s="91" t="s">
        <v>94</v>
      </c>
      <c r="D187" s="99" t="s">
        <v>39</v>
      </c>
      <c r="E187" s="92">
        <f>E186</f>
        <v>10</v>
      </c>
      <c r="F187" s="100" t="s">
        <v>92</v>
      </c>
      <c r="G187" s="18"/>
      <c r="J187" s="35"/>
      <c r="K187" s="48"/>
      <c r="L187" s="35"/>
      <c r="M187" s="35"/>
      <c r="N187" s="35"/>
      <c r="O187" s="35"/>
    </row>
    <row r="188" spans="2:15" x14ac:dyDescent="0.35">
      <c r="B188" s="98" t="s">
        <v>95</v>
      </c>
      <c r="C188" s="91" t="s">
        <v>96</v>
      </c>
      <c r="D188" s="99" t="s">
        <v>39</v>
      </c>
      <c r="E188" s="92">
        <f>E187</f>
        <v>10</v>
      </c>
      <c r="F188" s="100" t="s">
        <v>92</v>
      </c>
      <c r="G188" s="18"/>
      <c r="J188" s="35"/>
      <c r="K188" s="48"/>
      <c r="L188" s="35"/>
      <c r="M188" s="35"/>
      <c r="N188" s="35"/>
      <c r="O188" s="35"/>
    </row>
    <row r="189" spans="2:15" x14ac:dyDescent="0.35">
      <c r="B189" s="98" t="s">
        <v>97</v>
      </c>
      <c r="C189" s="91" t="s">
        <v>98</v>
      </c>
      <c r="D189" s="99" t="s">
        <v>71</v>
      </c>
      <c r="E189" s="92">
        <f>1</f>
        <v>1</v>
      </c>
      <c r="F189" s="100" t="s">
        <v>92</v>
      </c>
      <c r="G189" s="18"/>
      <c r="J189" s="35"/>
      <c r="K189" s="48"/>
      <c r="L189" s="35"/>
      <c r="M189" s="35"/>
      <c r="N189" s="35"/>
      <c r="O189" s="35"/>
    </row>
    <row r="190" spans="2:15" x14ac:dyDescent="0.35">
      <c r="B190" s="98" t="s">
        <v>99</v>
      </c>
      <c r="C190" s="91" t="s">
        <v>100</v>
      </c>
      <c r="D190" s="99" t="s">
        <v>39</v>
      </c>
      <c r="E190" s="92">
        <v>1</v>
      </c>
      <c r="F190" s="100" t="s">
        <v>92</v>
      </c>
      <c r="G190" s="18"/>
      <c r="J190" s="35"/>
      <c r="K190" s="48"/>
      <c r="L190" s="35"/>
      <c r="M190" s="35"/>
      <c r="N190" s="35"/>
      <c r="O190" s="35"/>
    </row>
    <row r="191" spans="2:15" x14ac:dyDescent="0.35">
      <c r="B191" s="98" t="s">
        <v>101</v>
      </c>
      <c r="C191" s="91" t="s">
        <v>102</v>
      </c>
      <c r="D191" s="99" t="s">
        <v>39</v>
      </c>
      <c r="E191" s="92">
        <v>5</v>
      </c>
      <c r="F191" s="100" t="s">
        <v>92</v>
      </c>
      <c r="G191" s="18"/>
      <c r="J191" s="35"/>
      <c r="K191" s="48"/>
      <c r="L191" s="35"/>
      <c r="M191" s="35"/>
      <c r="N191" s="35"/>
      <c r="O191" s="35"/>
    </row>
    <row r="192" spans="2:15" x14ac:dyDescent="0.35">
      <c r="B192" s="98" t="s">
        <v>103</v>
      </c>
      <c r="C192" s="91" t="s">
        <v>104</v>
      </c>
      <c r="D192" s="99" t="s">
        <v>39</v>
      </c>
      <c r="E192" s="92">
        <v>1</v>
      </c>
      <c r="F192" s="100" t="s">
        <v>92</v>
      </c>
      <c r="G192" s="18"/>
      <c r="J192" s="35"/>
      <c r="K192" s="48"/>
      <c r="L192" s="35"/>
      <c r="M192" s="35"/>
      <c r="N192" s="35"/>
      <c r="O192" s="35"/>
    </row>
    <row r="193" spans="2:15" x14ac:dyDescent="0.35">
      <c r="B193" s="98" t="s">
        <v>105</v>
      </c>
      <c r="C193" s="91" t="s">
        <v>106</v>
      </c>
      <c r="D193" s="99" t="s">
        <v>39</v>
      </c>
      <c r="E193" s="92">
        <v>2</v>
      </c>
      <c r="F193" s="100" t="s">
        <v>92</v>
      </c>
      <c r="G193" s="18"/>
      <c r="J193" s="26"/>
      <c r="K193" s="29"/>
      <c r="L193" s="35"/>
      <c r="M193" s="35"/>
      <c r="N193" s="35"/>
      <c r="O193" s="35"/>
    </row>
    <row r="194" spans="2:15" x14ac:dyDescent="0.35">
      <c r="B194" s="98" t="s">
        <v>25</v>
      </c>
      <c r="C194" s="91" t="s">
        <v>107</v>
      </c>
      <c r="D194" s="99" t="s">
        <v>39</v>
      </c>
      <c r="E194" s="92">
        <v>0</v>
      </c>
      <c r="F194" s="100" t="s">
        <v>92</v>
      </c>
      <c r="G194" s="18"/>
      <c r="J194" s="26"/>
      <c r="K194" s="29"/>
      <c r="L194" s="35"/>
      <c r="M194" s="35"/>
      <c r="N194" s="35"/>
      <c r="O194" s="35"/>
    </row>
    <row r="195" spans="2:15" x14ac:dyDescent="0.35">
      <c r="B195" s="98" t="s">
        <v>108</v>
      </c>
      <c r="C195" s="91" t="s">
        <v>109</v>
      </c>
      <c r="D195" s="99" t="s">
        <v>39</v>
      </c>
      <c r="E195" s="92">
        <f>E186</f>
        <v>10</v>
      </c>
      <c r="F195" s="100" t="s">
        <v>92</v>
      </c>
      <c r="G195" s="18"/>
      <c r="J195" s="26"/>
      <c r="K195" s="29"/>
      <c r="L195" s="35"/>
      <c r="M195" s="35"/>
      <c r="N195" s="35"/>
      <c r="O195" s="35"/>
    </row>
    <row r="196" spans="2:15" x14ac:dyDescent="0.35">
      <c r="B196" s="98" t="s">
        <v>110</v>
      </c>
      <c r="C196" s="91" t="s">
        <v>111</v>
      </c>
      <c r="D196" s="99" t="s">
        <v>39</v>
      </c>
      <c r="E196" s="92">
        <f>E191</f>
        <v>5</v>
      </c>
      <c r="F196" s="100" t="s">
        <v>92</v>
      </c>
      <c r="G196" s="18"/>
      <c r="J196" s="26"/>
      <c r="K196" s="29"/>
      <c r="L196" s="35"/>
      <c r="M196" s="35"/>
      <c r="N196" s="35"/>
      <c r="O196" s="35"/>
    </row>
    <row r="197" spans="2:15" x14ac:dyDescent="0.35">
      <c r="B197" s="98" t="s">
        <v>112</v>
      </c>
      <c r="C197" s="91" t="s">
        <v>113</v>
      </c>
      <c r="D197" s="99" t="s">
        <v>39</v>
      </c>
      <c r="E197" s="92">
        <f>E196</f>
        <v>5</v>
      </c>
      <c r="F197" s="100" t="s">
        <v>92</v>
      </c>
      <c r="G197" s="18"/>
      <c r="J197" s="26"/>
      <c r="K197" s="29"/>
      <c r="L197" s="35"/>
      <c r="M197" s="35"/>
      <c r="N197" s="35"/>
      <c r="O197" s="35"/>
    </row>
    <row r="198" spans="2:15" x14ac:dyDescent="0.35">
      <c r="B198" s="98" t="s">
        <v>71</v>
      </c>
      <c r="C198" s="91" t="s">
        <v>114</v>
      </c>
      <c r="D198" s="99" t="s">
        <v>39</v>
      </c>
      <c r="E198" s="92">
        <v>1</v>
      </c>
      <c r="F198" s="100" t="s">
        <v>92</v>
      </c>
      <c r="G198" s="18"/>
      <c r="J198" s="26"/>
      <c r="K198" s="29"/>
      <c r="L198" s="35"/>
      <c r="M198" s="35"/>
      <c r="N198" s="35"/>
      <c r="O198" s="35"/>
    </row>
    <row r="199" spans="2:15" x14ac:dyDescent="0.35">
      <c r="B199" s="98" t="s">
        <v>115</v>
      </c>
      <c r="C199" s="91" t="s">
        <v>116</v>
      </c>
      <c r="D199" s="99" t="s">
        <v>39</v>
      </c>
      <c r="E199" s="92">
        <v>1</v>
      </c>
      <c r="F199" s="100" t="s">
        <v>92</v>
      </c>
      <c r="G199" s="18"/>
      <c r="J199" s="26"/>
      <c r="K199" s="29"/>
      <c r="L199" s="35"/>
      <c r="M199" s="35"/>
      <c r="N199" s="35"/>
      <c r="O199" s="35"/>
    </row>
    <row r="200" spans="2:15" x14ac:dyDescent="0.35">
      <c r="B200" s="98" t="s">
        <v>117</v>
      </c>
      <c r="C200" s="91" t="s">
        <v>118</v>
      </c>
      <c r="D200" s="99" t="s">
        <v>39</v>
      </c>
      <c r="E200" s="92">
        <v>3</v>
      </c>
      <c r="F200" s="100" t="s">
        <v>92</v>
      </c>
      <c r="G200" s="18"/>
      <c r="J200" s="26"/>
      <c r="K200" s="29"/>
      <c r="L200" s="35"/>
      <c r="M200" s="35"/>
      <c r="N200" s="35"/>
      <c r="O200" s="35"/>
    </row>
    <row r="201" spans="2:15" x14ac:dyDescent="0.35">
      <c r="B201" s="98" t="s">
        <v>119</v>
      </c>
      <c r="C201" s="91" t="s">
        <v>120</v>
      </c>
      <c r="D201" s="99" t="s">
        <v>39</v>
      </c>
      <c r="E201" s="92">
        <v>1</v>
      </c>
      <c r="F201" s="100" t="s">
        <v>92</v>
      </c>
      <c r="G201" s="41"/>
      <c r="J201" s="26"/>
      <c r="K201" s="29"/>
      <c r="L201" s="35"/>
      <c r="M201" s="35"/>
      <c r="N201" s="35"/>
      <c r="O201" s="35"/>
    </row>
    <row r="202" spans="2:15" ht="31.15" customHeight="1" x14ac:dyDescent="0.35">
      <c r="B202" s="98" t="s">
        <v>121</v>
      </c>
      <c r="C202" s="91" t="s">
        <v>122</v>
      </c>
      <c r="D202" s="99" t="s">
        <v>39</v>
      </c>
      <c r="E202" s="92">
        <v>1</v>
      </c>
      <c r="F202" s="100" t="s">
        <v>92</v>
      </c>
      <c r="G202" s="47"/>
      <c r="L202" s="35"/>
      <c r="M202" s="35"/>
      <c r="N202" s="35"/>
      <c r="O202" s="35"/>
    </row>
    <row r="203" spans="2:15" ht="25" x14ac:dyDescent="0.35">
      <c r="B203" s="98" t="s">
        <v>123</v>
      </c>
      <c r="C203" s="91" t="s">
        <v>124</v>
      </c>
      <c r="D203" s="99" t="s">
        <v>71</v>
      </c>
      <c r="E203" s="92">
        <v>50</v>
      </c>
      <c r="F203" s="100" t="s">
        <v>92</v>
      </c>
      <c r="G203" s="47"/>
      <c r="J203" s="42"/>
      <c r="K203" s="43"/>
      <c r="L203" s="35"/>
      <c r="M203" s="35"/>
      <c r="N203" s="35"/>
      <c r="O203" s="35"/>
    </row>
    <row r="204" spans="2:15" x14ac:dyDescent="0.35">
      <c r="B204" s="98"/>
      <c r="C204" s="91"/>
      <c r="D204" s="99"/>
      <c r="E204" s="92"/>
      <c r="F204" s="96"/>
      <c r="G204" s="47"/>
      <c r="H204"/>
    </row>
    <row r="205" spans="2:15" ht="25" x14ac:dyDescent="0.35">
      <c r="B205" s="98">
        <f>B185+0.001</f>
        <v>3.0049999999999994</v>
      </c>
      <c r="C205" s="91" t="s">
        <v>125</v>
      </c>
      <c r="D205" s="99" t="s">
        <v>9</v>
      </c>
      <c r="E205" s="92" t="s">
        <v>89</v>
      </c>
      <c r="F205" s="96">
        <v>0</v>
      </c>
      <c r="G205" s="47"/>
      <c r="J205" s="35"/>
      <c r="K205" s="48"/>
      <c r="L205" s="35"/>
      <c r="M205" s="35"/>
      <c r="N205" s="35"/>
      <c r="O205" s="35"/>
    </row>
    <row r="206" spans="2:15" x14ac:dyDescent="0.35">
      <c r="B206" s="98" t="s">
        <v>90</v>
      </c>
      <c r="C206" s="91" t="s">
        <v>91</v>
      </c>
      <c r="D206" s="99" t="s">
        <v>39</v>
      </c>
      <c r="E206" s="92">
        <v>5</v>
      </c>
      <c r="F206" s="100" t="s">
        <v>92</v>
      </c>
      <c r="G206" s="47"/>
      <c r="J206" s="35"/>
      <c r="K206" s="48"/>
      <c r="L206" s="35"/>
      <c r="M206" s="35"/>
      <c r="N206" s="35"/>
      <c r="O206" s="35"/>
    </row>
    <row r="207" spans="2:15" x14ac:dyDescent="0.35">
      <c r="B207" s="98" t="s">
        <v>93</v>
      </c>
      <c r="C207" s="91" t="s">
        <v>94</v>
      </c>
      <c r="D207" s="99" t="s">
        <v>39</v>
      </c>
      <c r="E207" s="92">
        <f>E206</f>
        <v>5</v>
      </c>
      <c r="F207" s="100" t="s">
        <v>92</v>
      </c>
      <c r="G207" s="18"/>
      <c r="J207" s="35"/>
      <c r="K207" s="48"/>
      <c r="L207" s="35"/>
      <c r="M207" s="35"/>
      <c r="N207" s="35"/>
      <c r="O207" s="35"/>
    </row>
    <row r="208" spans="2:15" x14ac:dyDescent="0.35">
      <c r="B208" s="98" t="s">
        <v>95</v>
      </c>
      <c r="C208" s="91" t="s">
        <v>96</v>
      </c>
      <c r="D208" s="99" t="s">
        <v>39</v>
      </c>
      <c r="E208" s="92">
        <f>E207</f>
        <v>5</v>
      </c>
      <c r="F208" s="100" t="s">
        <v>92</v>
      </c>
      <c r="G208" s="18"/>
      <c r="J208" s="35"/>
      <c r="K208" s="48"/>
      <c r="L208" s="35"/>
      <c r="M208" s="35"/>
      <c r="N208" s="35"/>
      <c r="O208" s="35"/>
    </row>
    <row r="209" spans="2:15" x14ac:dyDescent="0.35">
      <c r="B209" s="98" t="s">
        <v>97</v>
      </c>
      <c r="C209" s="91" t="s">
        <v>98</v>
      </c>
      <c r="D209" s="99" t="s">
        <v>71</v>
      </c>
      <c r="E209" s="92">
        <f>1</f>
        <v>1</v>
      </c>
      <c r="F209" s="100" t="s">
        <v>92</v>
      </c>
      <c r="G209" s="18"/>
      <c r="J209" s="35"/>
      <c r="K209" s="48"/>
      <c r="L209" s="35"/>
      <c r="M209" s="35"/>
      <c r="N209" s="35"/>
      <c r="O209" s="35"/>
    </row>
    <row r="210" spans="2:15" x14ac:dyDescent="0.35">
      <c r="B210" s="98" t="s">
        <v>99</v>
      </c>
      <c r="C210" s="91" t="s">
        <v>100</v>
      </c>
      <c r="D210" s="99" t="s">
        <v>39</v>
      </c>
      <c r="E210" s="92">
        <v>1</v>
      </c>
      <c r="F210" s="100" t="s">
        <v>92</v>
      </c>
      <c r="G210" s="18"/>
      <c r="J210" s="35"/>
      <c r="K210" s="48"/>
      <c r="L210" s="35"/>
      <c r="M210" s="35"/>
      <c r="N210" s="35"/>
      <c r="O210" s="35"/>
    </row>
    <row r="211" spans="2:15" x14ac:dyDescent="0.35">
      <c r="B211" s="98" t="s">
        <v>101</v>
      </c>
      <c r="C211" s="91" t="s">
        <v>102</v>
      </c>
      <c r="D211" s="99" t="s">
        <v>39</v>
      </c>
      <c r="E211" s="92">
        <v>2</v>
      </c>
      <c r="F211" s="100" t="s">
        <v>92</v>
      </c>
      <c r="G211" s="18"/>
      <c r="J211" s="35"/>
      <c r="K211" s="48"/>
      <c r="L211" s="35"/>
      <c r="M211" s="35"/>
      <c r="N211" s="35"/>
      <c r="O211" s="35"/>
    </row>
    <row r="212" spans="2:15" x14ac:dyDescent="0.35">
      <c r="B212" s="98" t="s">
        <v>103</v>
      </c>
      <c r="C212" s="91" t="s">
        <v>104</v>
      </c>
      <c r="D212" s="99" t="s">
        <v>39</v>
      </c>
      <c r="E212" s="92">
        <v>1</v>
      </c>
      <c r="F212" s="100" t="s">
        <v>92</v>
      </c>
      <c r="G212" s="18"/>
      <c r="J212" s="35"/>
      <c r="K212" s="48"/>
      <c r="L212" s="35"/>
      <c r="M212" s="35"/>
      <c r="N212" s="35"/>
      <c r="O212" s="35"/>
    </row>
    <row r="213" spans="2:15" x14ac:dyDescent="0.35">
      <c r="B213" s="98" t="s">
        <v>105</v>
      </c>
      <c r="C213" s="91" t="s">
        <v>106</v>
      </c>
      <c r="D213" s="99" t="s">
        <v>39</v>
      </c>
      <c r="E213" s="92">
        <v>1</v>
      </c>
      <c r="F213" s="100" t="s">
        <v>92</v>
      </c>
      <c r="G213" s="18"/>
      <c r="J213" s="26"/>
      <c r="K213" s="29"/>
      <c r="L213" s="35"/>
      <c r="M213" s="35"/>
      <c r="N213" s="35"/>
      <c r="O213" s="35"/>
    </row>
    <row r="214" spans="2:15" x14ac:dyDescent="0.35">
      <c r="B214" s="98" t="s">
        <v>25</v>
      </c>
      <c r="C214" s="91" t="s">
        <v>107</v>
      </c>
      <c r="D214" s="99" t="s">
        <v>39</v>
      </c>
      <c r="E214" s="92">
        <v>0</v>
      </c>
      <c r="F214" s="100" t="s">
        <v>92</v>
      </c>
      <c r="G214" s="18"/>
      <c r="J214" s="26"/>
      <c r="K214" s="29"/>
      <c r="L214" s="35"/>
      <c r="M214" s="35"/>
      <c r="N214" s="35"/>
      <c r="O214" s="35"/>
    </row>
    <row r="215" spans="2:15" x14ac:dyDescent="0.35">
      <c r="B215" s="98" t="s">
        <v>108</v>
      </c>
      <c r="C215" s="91" t="s">
        <v>109</v>
      </c>
      <c r="D215" s="99" t="s">
        <v>39</v>
      </c>
      <c r="E215" s="92">
        <f>E206</f>
        <v>5</v>
      </c>
      <c r="F215" s="100" t="s">
        <v>92</v>
      </c>
      <c r="G215" s="18"/>
      <c r="J215" s="26"/>
      <c r="K215" s="29"/>
      <c r="L215" s="35"/>
      <c r="M215" s="35"/>
      <c r="N215" s="35"/>
      <c r="O215" s="35"/>
    </row>
    <row r="216" spans="2:15" x14ac:dyDescent="0.35">
      <c r="B216" s="98" t="s">
        <v>110</v>
      </c>
      <c r="C216" s="91" t="s">
        <v>111</v>
      </c>
      <c r="D216" s="99" t="s">
        <v>39</v>
      </c>
      <c r="E216" s="92">
        <f>E211</f>
        <v>2</v>
      </c>
      <c r="F216" s="100" t="s">
        <v>92</v>
      </c>
      <c r="G216" s="18"/>
      <c r="J216" s="26"/>
      <c r="K216" s="29"/>
      <c r="L216" s="35"/>
      <c r="M216" s="35"/>
      <c r="N216" s="35"/>
      <c r="O216" s="35"/>
    </row>
    <row r="217" spans="2:15" x14ac:dyDescent="0.35">
      <c r="B217" s="98" t="s">
        <v>112</v>
      </c>
      <c r="C217" s="91" t="s">
        <v>113</v>
      </c>
      <c r="D217" s="99" t="s">
        <v>39</v>
      </c>
      <c r="E217" s="92">
        <f>E216</f>
        <v>2</v>
      </c>
      <c r="F217" s="100" t="s">
        <v>92</v>
      </c>
      <c r="G217" s="18"/>
      <c r="J217" s="26"/>
      <c r="K217" s="29"/>
      <c r="L217" s="35"/>
      <c r="M217" s="35"/>
      <c r="N217" s="35"/>
      <c r="O217" s="35"/>
    </row>
    <row r="218" spans="2:15" x14ac:dyDescent="0.35">
      <c r="B218" s="98" t="s">
        <v>71</v>
      </c>
      <c r="C218" s="91" t="s">
        <v>114</v>
      </c>
      <c r="D218" s="99" t="s">
        <v>39</v>
      </c>
      <c r="E218" s="92">
        <v>1</v>
      </c>
      <c r="F218" s="100" t="s">
        <v>92</v>
      </c>
      <c r="G218" s="18"/>
      <c r="J218" s="26"/>
      <c r="K218" s="29"/>
      <c r="L218" s="35"/>
      <c r="M218" s="35"/>
      <c r="N218" s="35"/>
      <c r="O218" s="35"/>
    </row>
    <row r="219" spans="2:15" x14ac:dyDescent="0.35">
      <c r="B219" s="98" t="s">
        <v>115</v>
      </c>
      <c r="C219" s="91" t="s">
        <v>116</v>
      </c>
      <c r="D219" s="99" t="s">
        <v>39</v>
      </c>
      <c r="E219" s="92">
        <v>1</v>
      </c>
      <c r="F219" s="100" t="s">
        <v>92</v>
      </c>
      <c r="G219" s="18"/>
      <c r="J219" s="26"/>
      <c r="K219" s="29"/>
      <c r="L219" s="35"/>
      <c r="M219" s="35"/>
      <c r="N219" s="35"/>
      <c r="O219" s="35"/>
    </row>
    <row r="220" spans="2:15" x14ac:dyDescent="0.35">
      <c r="B220" s="98" t="s">
        <v>117</v>
      </c>
      <c r="C220" s="91" t="s">
        <v>118</v>
      </c>
      <c r="D220" s="99" t="s">
        <v>39</v>
      </c>
      <c r="E220" s="92">
        <v>2</v>
      </c>
      <c r="F220" s="100" t="s">
        <v>92</v>
      </c>
      <c r="G220" s="18"/>
      <c r="J220" s="26"/>
      <c r="K220" s="29"/>
      <c r="L220" s="35"/>
      <c r="M220" s="35"/>
      <c r="N220" s="35"/>
      <c r="O220" s="35"/>
    </row>
    <row r="221" spans="2:15" x14ac:dyDescent="0.35">
      <c r="B221" s="98" t="s">
        <v>119</v>
      </c>
      <c r="C221" s="91" t="s">
        <v>120</v>
      </c>
      <c r="D221" s="99" t="s">
        <v>39</v>
      </c>
      <c r="E221" s="92">
        <v>1</v>
      </c>
      <c r="F221" s="100" t="s">
        <v>92</v>
      </c>
      <c r="G221" s="41"/>
      <c r="J221" s="26"/>
      <c r="K221" s="29"/>
      <c r="L221" s="35"/>
      <c r="M221" s="35"/>
      <c r="N221" s="35"/>
      <c r="O221" s="35"/>
    </row>
    <row r="222" spans="2:15" x14ac:dyDescent="0.35">
      <c r="B222" s="98" t="s">
        <v>121</v>
      </c>
      <c r="C222" s="91" t="s">
        <v>122</v>
      </c>
      <c r="D222" s="99" t="s">
        <v>39</v>
      </c>
      <c r="E222" s="92">
        <v>1</v>
      </c>
      <c r="F222" s="100" t="s">
        <v>92</v>
      </c>
      <c r="G222" s="47"/>
      <c r="L222" s="35"/>
      <c r="M222" s="35"/>
      <c r="N222" s="35"/>
      <c r="O222" s="35"/>
    </row>
    <row r="223" spans="2:15" ht="25" x14ac:dyDescent="0.35">
      <c r="B223" s="98" t="s">
        <v>123</v>
      </c>
      <c r="C223" s="91" t="s">
        <v>124</v>
      </c>
      <c r="D223" s="99" t="s">
        <v>71</v>
      </c>
      <c r="E223" s="92">
        <v>20</v>
      </c>
      <c r="F223" s="100" t="s">
        <v>92</v>
      </c>
      <c r="G223" s="47"/>
      <c r="J223" s="42"/>
      <c r="K223" s="43"/>
      <c r="L223" s="35"/>
      <c r="M223" s="35"/>
      <c r="N223" s="35"/>
      <c r="O223" s="35"/>
    </row>
    <row r="224" spans="2:15" x14ac:dyDescent="0.35">
      <c r="B224" s="98"/>
      <c r="C224" s="91"/>
      <c r="D224" s="99"/>
      <c r="E224" s="92"/>
      <c r="F224" s="96"/>
      <c r="G224" s="47"/>
      <c r="H224"/>
    </row>
    <row r="225" spans="2:17" x14ac:dyDescent="0.35">
      <c r="B225" s="98"/>
      <c r="C225" s="91"/>
      <c r="D225" s="99"/>
      <c r="E225" s="92"/>
      <c r="F225" s="96"/>
      <c r="G225" s="47"/>
      <c r="H225"/>
    </row>
    <row r="226" spans="2:17" x14ac:dyDescent="0.35">
      <c r="B226" s="98"/>
      <c r="C226" s="91"/>
      <c r="D226" s="99"/>
      <c r="E226" s="92"/>
      <c r="F226" s="96"/>
      <c r="G226" s="47"/>
      <c r="H226"/>
    </row>
    <row r="227" spans="2:17" x14ac:dyDescent="0.35">
      <c r="B227" s="98"/>
      <c r="C227" s="91"/>
      <c r="D227" s="99"/>
      <c r="E227" s="92"/>
      <c r="F227" s="96"/>
      <c r="G227" s="47"/>
      <c r="H227"/>
    </row>
    <row r="228" spans="2:17" x14ac:dyDescent="0.35">
      <c r="B228" s="14"/>
      <c r="C228" s="21"/>
      <c r="D228" s="38"/>
      <c r="E228" s="16"/>
      <c r="F228" s="39"/>
      <c r="G228" s="47"/>
      <c r="H228"/>
    </row>
    <row r="229" spans="2:17" x14ac:dyDescent="0.35">
      <c r="B229" s="14"/>
      <c r="C229" s="21"/>
      <c r="D229" s="38"/>
      <c r="E229" s="16"/>
      <c r="F229" s="17"/>
      <c r="G229" s="47"/>
      <c r="H229"/>
    </row>
    <row r="230" spans="2:17" ht="14.5" customHeight="1" x14ac:dyDescent="0.35">
      <c r="B230" s="14"/>
      <c r="C230" s="21"/>
      <c r="D230" s="38"/>
      <c r="E230" s="16"/>
      <c r="F230" s="39"/>
      <c r="G230" s="47"/>
      <c r="H230"/>
      <c r="J230" s="35"/>
      <c r="K230" s="48"/>
      <c r="L230" s="35"/>
      <c r="M230" s="35"/>
      <c r="N230" s="35"/>
      <c r="O230" s="35"/>
    </row>
    <row r="231" spans="2:17" x14ac:dyDescent="0.35">
      <c r="B231" s="14"/>
      <c r="C231" s="69"/>
      <c r="D231" s="38"/>
      <c r="E231" s="16"/>
      <c r="F231" s="39"/>
      <c r="G231" s="47"/>
      <c r="H231"/>
      <c r="L231" s="35"/>
      <c r="M231" s="35"/>
      <c r="N231" s="35"/>
      <c r="O231" s="35"/>
    </row>
    <row r="232" spans="2:17" ht="15" thickBot="1" x14ac:dyDescent="0.4">
      <c r="B232" s="14"/>
      <c r="C232" s="22" t="s">
        <v>81</v>
      </c>
      <c r="D232" s="16"/>
      <c r="E232" s="16"/>
      <c r="F232" s="17"/>
      <c r="G232" s="24"/>
      <c r="L232" s="35"/>
      <c r="M232" s="35"/>
      <c r="N232" s="35"/>
      <c r="O232" s="35"/>
    </row>
    <row r="233" spans="2:17" ht="15" thickTop="1" x14ac:dyDescent="0.35">
      <c r="B233" s="51"/>
      <c r="C233" s="52"/>
      <c r="D233" s="53"/>
      <c r="E233" s="54"/>
      <c r="F233" s="55"/>
      <c r="G233" s="56"/>
      <c r="L233" s="35"/>
      <c r="M233" s="35"/>
      <c r="N233" s="35"/>
      <c r="O233" s="35"/>
    </row>
    <row r="234" spans="2:17" x14ac:dyDescent="0.35">
      <c r="B234" s="9" t="s">
        <v>0</v>
      </c>
      <c r="C234" s="10" t="s">
        <v>1</v>
      </c>
      <c r="D234" s="11" t="s">
        <v>2</v>
      </c>
      <c r="E234" s="11" t="s">
        <v>3</v>
      </c>
      <c r="F234" s="12" t="s">
        <v>4</v>
      </c>
      <c r="G234" s="13" t="s">
        <v>5</v>
      </c>
      <c r="J234" s="26"/>
      <c r="K234" s="29"/>
      <c r="M234" s="26"/>
      <c r="N234" s="26"/>
      <c r="O234" s="26"/>
    </row>
    <row r="235" spans="2:17" x14ac:dyDescent="0.35">
      <c r="B235" s="14"/>
      <c r="C235" s="15" t="s">
        <v>126</v>
      </c>
      <c r="D235" s="16"/>
      <c r="E235" s="16"/>
      <c r="F235" s="17"/>
      <c r="G235" s="18"/>
      <c r="J235" s="26"/>
      <c r="K235" s="29"/>
      <c r="M235" s="26"/>
      <c r="N235" s="26"/>
      <c r="O235" s="26"/>
    </row>
    <row r="236" spans="2:17" ht="14.5" customHeight="1" x14ac:dyDescent="0.35">
      <c r="B236" s="14">
        <v>4</v>
      </c>
      <c r="C236" s="15" t="s">
        <v>127</v>
      </c>
      <c r="D236" s="16"/>
      <c r="E236" s="16"/>
      <c r="F236" s="17"/>
      <c r="G236" s="18"/>
      <c r="J236" s="26"/>
      <c r="K236" s="29"/>
      <c r="L236" s="70"/>
      <c r="M236" s="26"/>
      <c r="N236" s="26"/>
      <c r="O236" s="26"/>
    </row>
    <row r="237" spans="2:17" x14ac:dyDescent="0.35">
      <c r="B237" s="14"/>
      <c r="C237" s="19"/>
      <c r="D237" s="16"/>
      <c r="E237" s="16"/>
      <c r="F237" s="17"/>
      <c r="G237" s="18"/>
      <c r="J237" s="71"/>
      <c r="K237" s="72"/>
      <c r="L237" s="73"/>
      <c r="M237" s="26"/>
      <c r="N237" s="26"/>
      <c r="O237" s="26"/>
    </row>
    <row r="238" spans="2:17" s="8" customFormat="1" ht="15" customHeight="1" x14ac:dyDescent="0.35">
      <c r="B238" s="14"/>
      <c r="C238" s="20"/>
      <c r="D238" s="16"/>
      <c r="E238" s="16"/>
      <c r="F238" s="17"/>
      <c r="G238" s="47"/>
      <c r="H238" s="6"/>
      <c r="I238" s="7"/>
      <c r="J238" s="7"/>
      <c r="K238" s="7"/>
      <c r="L238" s="35"/>
      <c r="M238" s="35"/>
      <c r="N238" s="35"/>
      <c r="O238" s="35"/>
      <c r="Q238"/>
    </row>
    <row r="239" spans="2:17" s="8" customFormat="1" ht="15" customHeight="1" x14ac:dyDescent="0.35">
      <c r="B239" s="14"/>
      <c r="C239" s="90"/>
      <c r="D239" s="92"/>
      <c r="E239" s="92"/>
      <c r="F239" s="93"/>
      <c r="G239" s="94"/>
      <c r="H239" s="6"/>
      <c r="I239" s="7"/>
      <c r="J239" s="42"/>
      <c r="K239" s="43"/>
      <c r="L239" s="35"/>
      <c r="M239" s="35"/>
      <c r="N239" s="35"/>
      <c r="O239" s="35"/>
      <c r="Q239"/>
    </row>
    <row r="240" spans="2:17" s="8" customFormat="1" x14ac:dyDescent="0.35">
      <c r="B240" s="14"/>
      <c r="C240" s="95"/>
      <c r="D240" s="92"/>
      <c r="E240" s="92"/>
      <c r="F240" s="93"/>
      <c r="G240" s="94"/>
      <c r="H240" s="6"/>
      <c r="I240" s="7"/>
      <c r="J240" s="7"/>
      <c r="K240" s="7"/>
      <c r="L240" s="35"/>
      <c r="M240" s="35"/>
      <c r="N240" s="35"/>
      <c r="O240" s="35"/>
      <c r="Q240"/>
    </row>
    <row r="241" spans="2:17" s="8" customFormat="1" ht="37.5" x14ac:dyDescent="0.35">
      <c r="B241" s="14" t="e">
        <f>#REF!+0.001</f>
        <v>#REF!</v>
      </c>
      <c r="C241" s="91" t="s">
        <v>129</v>
      </c>
      <c r="D241" s="92" t="s">
        <v>39</v>
      </c>
      <c r="E241" s="92">
        <f>9+5+1+1</f>
        <v>16</v>
      </c>
      <c r="F241" s="96"/>
      <c r="G241" s="94"/>
      <c r="H241" s="6"/>
      <c r="I241" s="7"/>
      <c r="J241" s="35"/>
      <c r="K241" s="48"/>
      <c r="L241" s="35"/>
      <c r="M241" s="35"/>
      <c r="N241" s="35"/>
      <c r="O241" s="35"/>
      <c r="Q241"/>
    </row>
    <row r="242" spans="2:17" s="8" customFormat="1" x14ac:dyDescent="0.35">
      <c r="B242" s="14"/>
      <c r="C242" s="91"/>
      <c r="D242" s="92"/>
      <c r="E242" s="92"/>
      <c r="F242" s="93"/>
      <c r="G242" s="94"/>
      <c r="H242" s="6"/>
      <c r="I242" s="7"/>
      <c r="J242" s="74"/>
      <c r="K242" s="74"/>
      <c r="L242" s="35"/>
      <c r="M242" s="35"/>
      <c r="N242" s="35"/>
      <c r="O242" s="35"/>
      <c r="Q242"/>
    </row>
    <row r="243" spans="2:17" s="8" customFormat="1" ht="25" x14ac:dyDescent="0.35">
      <c r="B243" s="14" t="e">
        <f>B241+0.001</f>
        <v>#REF!</v>
      </c>
      <c r="C243" s="91" t="s">
        <v>130</v>
      </c>
      <c r="D243" s="92" t="s">
        <v>39</v>
      </c>
      <c r="E243" s="92">
        <v>1</v>
      </c>
      <c r="F243" s="96"/>
      <c r="G243" s="94"/>
      <c r="H243" s="6"/>
      <c r="I243" s="7"/>
      <c r="J243" s="35"/>
      <c r="K243" s="48"/>
      <c r="L243" s="35"/>
      <c r="M243" s="35"/>
      <c r="N243" s="35"/>
      <c r="O243" s="35"/>
      <c r="Q243"/>
    </row>
    <row r="244" spans="2:17" s="8" customFormat="1" x14ac:dyDescent="0.35">
      <c r="B244" s="14"/>
      <c r="C244" s="91"/>
      <c r="D244" s="92"/>
      <c r="E244" s="92"/>
      <c r="F244" s="93"/>
      <c r="G244" s="94"/>
      <c r="H244" s="6"/>
      <c r="I244" s="7"/>
      <c r="J244" s="7"/>
      <c r="K244" s="7"/>
      <c r="L244" s="35"/>
      <c r="M244" s="35"/>
      <c r="N244" s="35"/>
      <c r="O244" s="35"/>
      <c r="Q244"/>
    </row>
    <row r="245" spans="2:17" s="8" customFormat="1" ht="15" customHeight="1" x14ac:dyDescent="0.35">
      <c r="B245" s="14" t="e">
        <f t="shared" ref="B245" si="31">B243+0.001</f>
        <v>#REF!</v>
      </c>
      <c r="C245" s="91" t="s">
        <v>131</v>
      </c>
      <c r="D245" s="92" t="s">
        <v>39</v>
      </c>
      <c r="E245" s="92">
        <v>0</v>
      </c>
      <c r="F245" s="96"/>
      <c r="G245" s="97" t="s">
        <v>128</v>
      </c>
      <c r="H245" s="6"/>
      <c r="I245" s="7"/>
      <c r="J245" s="35"/>
      <c r="K245" s="48"/>
      <c r="L245" s="35"/>
      <c r="M245" s="35"/>
      <c r="N245" s="35"/>
      <c r="O245" s="35"/>
      <c r="Q245"/>
    </row>
    <row r="246" spans="2:17" s="8" customFormat="1" x14ac:dyDescent="0.35">
      <c r="B246" s="14"/>
      <c r="C246" s="21"/>
      <c r="D246" s="16"/>
      <c r="E246" s="16"/>
      <c r="F246" s="17"/>
      <c r="G246" s="47"/>
      <c r="H246" s="6"/>
      <c r="I246" s="7"/>
      <c r="J246" s="7"/>
      <c r="K246" s="7"/>
      <c r="L246" s="35"/>
      <c r="M246" s="35"/>
      <c r="N246" s="35"/>
      <c r="O246" s="35"/>
      <c r="Q246"/>
    </row>
    <row r="247" spans="2:17" s="8" customFormat="1" ht="15" customHeight="1" x14ac:dyDescent="0.35">
      <c r="B247" s="14"/>
      <c r="C247" s="15" t="s">
        <v>132</v>
      </c>
      <c r="D247" s="16"/>
      <c r="E247" s="16"/>
      <c r="F247" s="17"/>
      <c r="G247" s="47"/>
      <c r="H247" s="6"/>
      <c r="I247" s="7"/>
      <c r="J247" s="42"/>
      <c r="K247" s="43"/>
      <c r="L247" s="35"/>
      <c r="M247" s="35"/>
      <c r="N247" s="35"/>
      <c r="O247" s="35"/>
      <c r="Q247"/>
    </row>
    <row r="248" spans="2:17" s="8" customFormat="1" x14ac:dyDescent="0.35">
      <c r="B248" s="14"/>
      <c r="C248" s="21"/>
      <c r="D248" s="16"/>
      <c r="E248" s="16"/>
      <c r="F248" s="17"/>
      <c r="G248" s="47"/>
      <c r="H248" s="6"/>
      <c r="I248" s="7"/>
      <c r="J248" s="7"/>
      <c r="K248" s="7"/>
      <c r="L248" s="35"/>
      <c r="M248" s="35"/>
      <c r="N248" s="35"/>
      <c r="O248" s="35"/>
      <c r="Q248"/>
    </row>
    <row r="249" spans="2:17" s="8" customFormat="1" ht="37.5" x14ac:dyDescent="0.35">
      <c r="B249" s="14" t="e">
        <f>B245+0.001</f>
        <v>#REF!</v>
      </c>
      <c r="C249" s="21" t="s">
        <v>133</v>
      </c>
      <c r="D249" s="16" t="s">
        <v>39</v>
      </c>
      <c r="E249" s="16">
        <f>1+2+3+2</f>
        <v>8</v>
      </c>
      <c r="F249" s="39"/>
      <c r="G249" s="47"/>
      <c r="H249" s="6"/>
      <c r="I249" s="7"/>
      <c r="J249" s="35"/>
      <c r="K249" s="48"/>
      <c r="L249" s="35"/>
      <c r="M249" s="35"/>
      <c r="N249" s="35"/>
      <c r="O249" s="35"/>
      <c r="Q249"/>
    </row>
    <row r="250" spans="2:17" s="8" customFormat="1" x14ac:dyDescent="0.35">
      <c r="B250" s="14"/>
      <c r="C250" s="21"/>
      <c r="D250" s="16"/>
      <c r="E250" s="16"/>
      <c r="F250" s="17"/>
      <c r="G250" s="47"/>
      <c r="H250" s="6"/>
      <c r="I250" s="7"/>
      <c r="J250" s="7"/>
      <c r="K250" s="7"/>
      <c r="L250" s="35"/>
      <c r="M250" s="35"/>
      <c r="N250" s="35"/>
      <c r="O250" s="35"/>
      <c r="Q250"/>
    </row>
    <row r="251" spans="2:17" s="8" customFormat="1" ht="37.5" x14ac:dyDescent="0.35">
      <c r="B251" s="14" t="e">
        <f>B249+0.001</f>
        <v>#REF!</v>
      </c>
      <c r="C251" s="21" t="s">
        <v>134</v>
      </c>
      <c r="D251" s="16" t="s">
        <v>39</v>
      </c>
      <c r="E251" s="16">
        <f>1+2*E241</f>
        <v>33</v>
      </c>
      <c r="F251" s="39"/>
      <c r="G251" s="47"/>
      <c r="H251" s="6"/>
      <c r="I251" s="7"/>
      <c r="J251" s="35"/>
      <c r="K251" s="48"/>
      <c r="L251" s="35"/>
      <c r="M251" s="35"/>
      <c r="N251" s="35"/>
      <c r="O251" s="35"/>
      <c r="Q251"/>
    </row>
    <row r="252" spans="2:17" s="8" customFormat="1" x14ac:dyDescent="0.35">
      <c r="B252" s="14"/>
      <c r="C252" s="21"/>
      <c r="D252" s="16"/>
      <c r="E252" s="16"/>
      <c r="F252" s="17"/>
      <c r="G252" s="47"/>
      <c r="H252" s="6"/>
      <c r="I252" s="7"/>
      <c r="J252" s="7"/>
      <c r="K252" s="7"/>
      <c r="L252" s="35"/>
      <c r="M252" s="35"/>
      <c r="N252" s="35"/>
      <c r="O252" s="35"/>
      <c r="Q252"/>
    </row>
    <row r="253" spans="2:17" s="8" customFormat="1" ht="25" x14ac:dyDescent="0.35">
      <c r="B253" s="14" t="e">
        <f>B251+0.001</f>
        <v>#REF!</v>
      </c>
      <c r="C253" s="21" t="s">
        <v>135</v>
      </c>
      <c r="D253" s="16" t="s">
        <v>39</v>
      </c>
      <c r="E253" s="16">
        <f>E249</f>
        <v>8</v>
      </c>
      <c r="F253" s="39"/>
      <c r="G253" s="47"/>
      <c r="H253" s="6"/>
      <c r="I253" s="7"/>
      <c r="J253" s="35"/>
      <c r="K253" s="48"/>
      <c r="L253" s="35"/>
      <c r="M253" s="35"/>
      <c r="N253" s="35"/>
      <c r="O253" s="35"/>
      <c r="Q253"/>
    </row>
    <row r="254" spans="2:17" s="8" customFormat="1" x14ac:dyDescent="0.35">
      <c r="B254" s="14"/>
      <c r="C254" s="21"/>
      <c r="D254" s="16"/>
      <c r="E254" s="16"/>
      <c r="F254" s="17"/>
      <c r="G254" s="47"/>
      <c r="H254" s="6"/>
      <c r="I254" s="7"/>
      <c r="J254" s="7"/>
      <c r="K254" s="7"/>
      <c r="L254" s="35"/>
      <c r="M254" s="35"/>
      <c r="N254" s="35"/>
      <c r="O254" s="35"/>
      <c r="Q254"/>
    </row>
    <row r="255" spans="2:17" s="8" customFormat="1" ht="25" x14ac:dyDescent="0.35">
      <c r="B255" s="14" t="e">
        <f t="shared" ref="B255" si="32">B253+0.001</f>
        <v>#REF!</v>
      </c>
      <c r="C255" s="21" t="s">
        <v>136</v>
      </c>
      <c r="D255" s="16" t="s">
        <v>39</v>
      </c>
      <c r="E255" s="16">
        <f>E251</f>
        <v>33</v>
      </c>
      <c r="F255" s="39"/>
      <c r="G255" s="47"/>
      <c r="H255" s="6"/>
      <c r="I255" s="7"/>
      <c r="J255" s="35"/>
      <c r="K255" s="48"/>
      <c r="L255" s="35"/>
      <c r="M255" s="35"/>
      <c r="N255" s="35"/>
      <c r="O255" s="35"/>
      <c r="Q255"/>
    </row>
    <row r="256" spans="2:17" s="8" customFormat="1" x14ac:dyDescent="0.35">
      <c r="B256" s="14"/>
      <c r="C256" s="21"/>
      <c r="D256" s="16"/>
      <c r="E256" s="16"/>
      <c r="F256" s="17"/>
      <c r="G256" s="47"/>
      <c r="H256" s="6"/>
      <c r="I256" s="7"/>
      <c r="J256" s="7"/>
      <c r="K256" s="7"/>
      <c r="L256" s="35"/>
      <c r="M256" s="35"/>
      <c r="N256" s="35"/>
      <c r="O256" s="35"/>
      <c r="Q256"/>
    </row>
    <row r="257" spans="2:17" s="8" customFormat="1" ht="37.5" x14ac:dyDescent="0.35">
      <c r="B257" s="14" t="e">
        <f>B253+0.001</f>
        <v>#REF!</v>
      </c>
      <c r="C257" s="21" t="s">
        <v>137</v>
      </c>
      <c r="D257" s="16" t="s">
        <v>39</v>
      </c>
      <c r="E257" s="16">
        <f>3+2+2+1</f>
        <v>8</v>
      </c>
      <c r="F257" s="39"/>
      <c r="G257" s="47"/>
      <c r="H257" s="6"/>
      <c r="I257" s="7"/>
      <c r="J257" s="35"/>
      <c r="K257" s="48"/>
      <c r="L257" s="35"/>
      <c r="M257" s="35"/>
      <c r="N257" s="35"/>
      <c r="O257" s="35"/>
      <c r="Q257"/>
    </row>
    <row r="258" spans="2:17" s="8" customFormat="1" x14ac:dyDescent="0.35">
      <c r="B258" s="14"/>
      <c r="C258" s="21"/>
      <c r="D258" s="16"/>
      <c r="E258" s="16"/>
      <c r="F258" s="17"/>
      <c r="G258" s="47"/>
      <c r="H258" s="6"/>
      <c r="I258" s="7"/>
      <c r="J258" s="7"/>
      <c r="K258" s="7"/>
      <c r="L258" s="35"/>
      <c r="M258" s="35"/>
      <c r="N258" s="35"/>
      <c r="O258" s="35"/>
      <c r="Q258"/>
    </row>
    <row r="259" spans="2:17" s="8" customFormat="1" ht="37.5" x14ac:dyDescent="0.35">
      <c r="B259" s="14" t="e">
        <f>B257+0.001</f>
        <v>#REF!</v>
      </c>
      <c r="C259" s="21" t="s">
        <v>138</v>
      </c>
      <c r="D259" s="16" t="s">
        <v>39</v>
      </c>
      <c r="E259" s="16">
        <f>3+1+1+1</f>
        <v>6</v>
      </c>
      <c r="F259" s="39"/>
      <c r="G259" s="47"/>
      <c r="H259" s="6"/>
      <c r="I259" s="7"/>
      <c r="J259" s="35"/>
      <c r="K259" s="48"/>
      <c r="L259" s="35"/>
      <c r="M259" s="35"/>
      <c r="N259" s="35"/>
      <c r="O259" s="35"/>
      <c r="Q259"/>
    </row>
    <row r="260" spans="2:17" s="8" customFormat="1" x14ac:dyDescent="0.35">
      <c r="B260" s="14"/>
      <c r="C260" s="21"/>
      <c r="D260" s="16"/>
      <c r="E260" s="16"/>
      <c r="F260" s="17"/>
      <c r="G260" s="47"/>
      <c r="H260" s="6"/>
      <c r="I260" s="7"/>
      <c r="J260" s="7"/>
      <c r="K260" s="7"/>
      <c r="L260" s="35"/>
      <c r="M260" s="35"/>
      <c r="N260" s="35"/>
      <c r="O260" s="35"/>
      <c r="Q260"/>
    </row>
    <row r="261" spans="2:17" s="8" customFormat="1" ht="25" x14ac:dyDescent="0.35">
      <c r="B261" s="14" t="e">
        <f>B259+0.001</f>
        <v>#REF!</v>
      </c>
      <c r="C261" s="21" t="s">
        <v>139</v>
      </c>
      <c r="D261" s="16" t="s">
        <v>39</v>
      </c>
      <c r="E261" s="16">
        <f>E257</f>
        <v>8</v>
      </c>
      <c r="F261" s="39"/>
      <c r="G261" s="47"/>
      <c r="H261" s="6"/>
      <c r="I261" s="7"/>
      <c r="J261" s="35"/>
      <c r="K261" s="48"/>
      <c r="L261" s="35"/>
      <c r="M261" s="35"/>
      <c r="N261" s="35"/>
      <c r="O261" s="35"/>
      <c r="Q261"/>
    </row>
    <row r="262" spans="2:17" s="8" customFormat="1" x14ac:dyDescent="0.35">
      <c r="B262" s="14"/>
      <c r="C262" s="21"/>
      <c r="D262" s="16"/>
      <c r="E262" s="16"/>
      <c r="F262" s="17"/>
      <c r="G262" s="47"/>
      <c r="H262" s="6"/>
      <c r="I262" s="7"/>
      <c r="J262" s="7"/>
      <c r="K262" s="7"/>
      <c r="L262" s="35"/>
      <c r="M262" s="35"/>
      <c r="N262" s="35"/>
      <c r="O262" s="35"/>
      <c r="Q262"/>
    </row>
    <row r="263" spans="2:17" s="8" customFormat="1" ht="25" x14ac:dyDescent="0.35">
      <c r="B263" s="14" t="e">
        <f t="shared" ref="B263" si="33">B261+0.001</f>
        <v>#REF!</v>
      </c>
      <c r="C263" s="21" t="s">
        <v>140</v>
      </c>
      <c r="D263" s="16" t="s">
        <v>39</v>
      </c>
      <c r="E263" s="16">
        <f>E259</f>
        <v>6</v>
      </c>
      <c r="F263" s="39"/>
      <c r="G263" s="47"/>
      <c r="H263" s="6"/>
      <c r="I263" s="7"/>
      <c r="J263" s="35"/>
      <c r="K263" s="48"/>
      <c r="L263" s="35"/>
      <c r="M263" s="35"/>
      <c r="N263" s="35"/>
      <c r="O263" s="35"/>
      <c r="Q263"/>
    </row>
    <row r="264" spans="2:17" s="8" customFormat="1" x14ac:dyDescent="0.35">
      <c r="B264" s="14"/>
      <c r="C264" s="20"/>
      <c r="D264" s="16"/>
      <c r="E264" s="16"/>
      <c r="F264" s="17"/>
      <c r="G264" s="18"/>
      <c r="H264" s="6"/>
      <c r="I264" s="7"/>
      <c r="J264" s="7"/>
      <c r="K264" s="7"/>
      <c r="L264" s="7"/>
      <c r="M264" s="7"/>
      <c r="N264" s="7"/>
      <c r="O264" s="7"/>
      <c r="Q264"/>
    </row>
    <row r="265" spans="2:17" s="8" customFormat="1" ht="15" thickBot="1" x14ac:dyDescent="0.4">
      <c r="B265" s="14"/>
      <c r="C265" s="22" t="s">
        <v>58</v>
      </c>
      <c r="D265" s="16"/>
      <c r="E265" s="16"/>
      <c r="F265" s="17"/>
      <c r="G265" s="24"/>
      <c r="H265" s="6"/>
      <c r="I265" s="7"/>
      <c r="J265" s="7"/>
      <c r="K265" s="7"/>
      <c r="L265" s="7"/>
      <c r="M265" s="7"/>
      <c r="N265" s="7"/>
      <c r="O265" s="7"/>
      <c r="Q265"/>
    </row>
    <row r="266" spans="2:17" s="8" customFormat="1" ht="15" thickTop="1" x14ac:dyDescent="0.35">
      <c r="B266" s="30"/>
      <c r="C266" s="31"/>
      <c r="D266" s="32"/>
      <c r="E266" s="32"/>
      <c r="F266" s="33"/>
      <c r="G266" s="34"/>
      <c r="H266" s="6"/>
      <c r="I266" s="7"/>
      <c r="J266" s="7"/>
      <c r="K266" s="7"/>
      <c r="L266" s="7"/>
      <c r="M266" s="7"/>
      <c r="N266" s="7"/>
      <c r="O266" s="7"/>
      <c r="Q266"/>
    </row>
    <row r="267" spans="2:17" s="8" customFormat="1" x14ac:dyDescent="0.35">
      <c r="B267" s="9" t="s">
        <v>0</v>
      </c>
      <c r="C267" s="10" t="s">
        <v>1</v>
      </c>
      <c r="D267" s="11" t="s">
        <v>2</v>
      </c>
      <c r="E267" s="11" t="s">
        <v>3</v>
      </c>
      <c r="F267" s="12" t="s">
        <v>4</v>
      </c>
      <c r="G267" s="13" t="s">
        <v>5</v>
      </c>
      <c r="H267" s="6"/>
      <c r="I267" s="7"/>
      <c r="J267" s="7"/>
      <c r="K267" s="7"/>
      <c r="L267" s="7"/>
      <c r="M267" s="7"/>
      <c r="N267" s="7"/>
      <c r="O267" s="7"/>
      <c r="Q267"/>
    </row>
    <row r="268" spans="2:17" s="8" customFormat="1" x14ac:dyDescent="0.35">
      <c r="B268" s="14"/>
      <c r="C268" s="15" t="s">
        <v>126</v>
      </c>
      <c r="D268" s="16"/>
      <c r="E268" s="16"/>
      <c r="F268" s="17"/>
      <c r="G268" s="18"/>
      <c r="H268" s="6"/>
      <c r="I268" s="7"/>
      <c r="J268" s="7"/>
      <c r="K268" s="7"/>
      <c r="L268" s="7"/>
      <c r="M268" s="7"/>
      <c r="N268" s="7"/>
      <c r="O268" s="7"/>
      <c r="Q268"/>
    </row>
    <row r="269" spans="2:17" s="8" customFormat="1" x14ac:dyDescent="0.35">
      <c r="B269" s="14"/>
      <c r="C269" s="15" t="str">
        <f>C236</f>
        <v>FIRE  PROTECTION EQUIPMENT  &amp; EMERGENCY EVACUATION</v>
      </c>
      <c r="D269" s="16"/>
      <c r="E269" s="16"/>
      <c r="F269" s="17"/>
      <c r="G269" s="18"/>
      <c r="H269" s="6"/>
      <c r="I269" s="7"/>
      <c r="J269" s="7"/>
      <c r="K269" s="7"/>
      <c r="L269" s="7"/>
      <c r="M269" s="7"/>
      <c r="N269" s="7"/>
      <c r="O269" s="7"/>
      <c r="Q269"/>
    </row>
    <row r="270" spans="2:17" s="8" customFormat="1" x14ac:dyDescent="0.35">
      <c r="B270" s="14"/>
      <c r="C270" s="20"/>
      <c r="D270" s="16"/>
      <c r="E270" s="16"/>
      <c r="F270" s="17"/>
      <c r="G270" s="18"/>
      <c r="H270" s="6"/>
      <c r="I270" s="7"/>
      <c r="J270" s="7"/>
      <c r="K270" s="7"/>
      <c r="L270" s="7"/>
      <c r="M270" s="7"/>
      <c r="N270" s="7"/>
      <c r="O270" s="7"/>
      <c r="Q270"/>
    </row>
    <row r="271" spans="2:17" s="8" customFormat="1" ht="15" thickBot="1" x14ac:dyDescent="0.4">
      <c r="B271" s="14"/>
      <c r="C271" s="22" t="s">
        <v>59</v>
      </c>
      <c r="D271" s="16"/>
      <c r="E271" s="16"/>
      <c r="F271" s="17"/>
      <c r="G271" s="24"/>
      <c r="H271" s="6"/>
      <c r="I271" s="7"/>
      <c r="J271" s="7"/>
      <c r="K271" s="7"/>
      <c r="L271" s="7"/>
      <c r="M271" s="7"/>
      <c r="N271" s="7"/>
      <c r="O271" s="7"/>
      <c r="Q271"/>
    </row>
    <row r="272" spans="2:17" s="8" customFormat="1" ht="15" thickTop="1" x14ac:dyDescent="0.35">
      <c r="B272" s="14"/>
      <c r="C272" s="20"/>
      <c r="D272" s="16"/>
      <c r="E272" s="16"/>
      <c r="F272" s="17"/>
      <c r="G272" s="18"/>
      <c r="H272" s="6"/>
      <c r="I272" s="7"/>
      <c r="J272" s="7"/>
      <c r="K272" s="7"/>
      <c r="L272" s="7"/>
      <c r="M272" s="7"/>
      <c r="N272" s="7"/>
      <c r="O272" s="7"/>
      <c r="Q272"/>
    </row>
    <row r="273" spans="2:17" s="8" customFormat="1" x14ac:dyDescent="0.35">
      <c r="B273" s="14"/>
      <c r="C273" s="19" t="s">
        <v>127</v>
      </c>
      <c r="D273" s="16"/>
      <c r="E273" s="16"/>
      <c r="F273" s="17"/>
      <c r="G273" s="18"/>
      <c r="H273" s="6"/>
      <c r="I273" s="7"/>
      <c r="J273" s="7"/>
      <c r="K273" s="7"/>
      <c r="L273" s="7"/>
      <c r="M273" s="7"/>
      <c r="N273" s="7"/>
      <c r="O273" s="7"/>
      <c r="Q273"/>
    </row>
    <row r="274" spans="2:17" s="8" customFormat="1" x14ac:dyDescent="0.35">
      <c r="B274" s="14"/>
      <c r="C274" s="19"/>
      <c r="D274" s="16"/>
      <c r="E274" s="16"/>
      <c r="F274" s="17"/>
      <c r="G274" s="18"/>
      <c r="H274" s="6"/>
      <c r="I274" s="7"/>
      <c r="J274" s="7"/>
      <c r="K274" s="7"/>
      <c r="L274" s="7"/>
      <c r="M274" s="7"/>
      <c r="N274" s="7"/>
      <c r="O274" s="7"/>
      <c r="Q274"/>
    </row>
    <row r="275" spans="2:17" s="8" customFormat="1" ht="50" x14ac:dyDescent="0.35">
      <c r="B275" s="14" t="e">
        <f>B263+0.001</f>
        <v>#REF!</v>
      </c>
      <c r="C275" s="21" t="s">
        <v>141</v>
      </c>
      <c r="D275" s="16" t="s">
        <v>142</v>
      </c>
      <c r="E275" s="16">
        <f>11+2+4+1+2+2+1+1</f>
        <v>24</v>
      </c>
      <c r="F275" s="39"/>
      <c r="G275" s="18">
        <f>E275*F275</f>
        <v>0</v>
      </c>
      <c r="H275" s="6"/>
      <c r="I275" s="7"/>
      <c r="J275" s="35"/>
      <c r="K275" s="48"/>
      <c r="L275" s="35"/>
      <c r="M275" s="35"/>
      <c r="N275" s="35"/>
      <c r="O275" s="35"/>
      <c r="Q275"/>
    </row>
    <row r="276" spans="2:17" s="8" customFormat="1" x14ac:dyDescent="0.35">
      <c r="B276" s="14"/>
      <c r="C276" s="21"/>
      <c r="D276" s="16"/>
      <c r="E276" s="16"/>
      <c r="F276" s="17"/>
      <c r="G276" s="18"/>
      <c r="H276" s="6"/>
      <c r="I276" s="7"/>
      <c r="J276" s="7"/>
      <c r="K276" s="7"/>
      <c r="L276" s="35"/>
      <c r="M276" s="35"/>
      <c r="N276" s="35"/>
      <c r="O276" s="35"/>
      <c r="Q276"/>
    </row>
    <row r="277" spans="2:17" s="8" customFormat="1" ht="50" x14ac:dyDescent="0.35">
      <c r="B277" s="14" t="e">
        <f>B275+0.001</f>
        <v>#REF!</v>
      </c>
      <c r="C277" s="21" t="s">
        <v>143</v>
      </c>
      <c r="D277" s="16" t="s">
        <v>142</v>
      </c>
      <c r="E277" s="16">
        <v>0</v>
      </c>
      <c r="F277" s="39"/>
      <c r="G277" s="18" t="s">
        <v>128</v>
      </c>
      <c r="H277" s="6"/>
      <c r="I277" s="7"/>
      <c r="J277" s="35"/>
      <c r="K277" s="48"/>
      <c r="L277" s="35"/>
      <c r="M277" s="35"/>
      <c r="N277" s="35"/>
      <c r="O277" s="35"/>
      <c r="Q277"/>
    </row>
    <row r="278" spans="2:17" s="8" customFormat="1" x14ac:dyDescent="0.35">
      <c r="B278" s="14"/>
      <c r="C278" s="21"/>
      <c r="D278" s="16"/>
      <c r="E278" s="16"/>
      <c r="F278" s="17"/>
      <c r="G278" s="18"/>
      <c r="H278" s="6"/>
      <c r="I278" s="7"/>
      <c r="J278" s="7"/>
      <c r="K278" s="7"/>
      <c r="L278" s="35"/>
      <c r="M278" s="35"/>
      <c r="N278" s="35"/>
      <c r="O278" s="35"/>
      <c r="Q278"/>
    </row>
    <row r="279" spans="2:17" s="8" customFormat="1" ht="50" x14ac:dyDescent="0.35">
      <c r="B279" s="14" t="e">
        <f>B277+0.001</f>
        <v>#REF!</v>
      </c>
      <c r="C279" s="21" t="s">
        <v>144</v>
      </c>
      <c r="D279" s="16" t="s">
        <v>142</v>
      </c>
      <c r="E279" s="16">
        <f>1+2</f>
        <v>3</v>
      </c>
      <c r="F279" s="39"/>
      <c r="G279" s="18">
        <f t="shared" ref="G279:G285" si="34">E279*F279</f>
        <v>0</v>
      </c>
      <c r="H279" s="6"/>
      <c r="I279" s="7"/>
      <c r="J279" s="35"/>
      <c r="K279" s="48"/>
      <c r="L279" s="35"/>
      <c r="M279" s="35"/>
      <c r="N279" s="35"/>
      <c r="O279" s="35"/>
      <c r="Q279"/>
    </row>
    <row r="280" spans="2:17" s="8" customFormat="1" x14ac:dyDescent="0.35">
      <c r="B280" s="14"/>
      <c r="C280" s="21"/>
      <c r="D280" s="16"/>
      <c r="E280" s="16"/>
      <c r="F280" s="17"/>
      <c r="G280" s="18"/>
      <c r="H280" s="6"/>
      <c r="I280" s="7"/>
      <c r="J280" s="7"/>
      <c r="K280" s="7"/>
      <c r="L280" s="35"/>
      <c r="M280" s="35"/>
      <c r="N280" s="35"/>
      <c r="O280" s="35"/>
      <c r="Q280"/>
    </row>
    <row r="281" spans="2:17" s="8" customFormat="1" ht="50" x14ac:dyDescent="0.35">
      <c r="B281" s="14" t="e">
        <f>B279+0.001</f>
        <v>#REF!</v>
      </c>
      <c r="C281" s="21" t="s">
        <v>145</v>
      </c>
      <c r="D281" s="16" t="s">
        <v>142</v>
      </c>
      <c r="E281" s="16">
        <f>16+1</f>
        <v>17</v>
      </c>
      <c r="F281" s="39"/>
      <c r="G281" s="18">
        <f t="shared" si="34"/>
        <v>0</v>
      </c>
      <c r="H281" s="6"/>
      <c r="I281" s="7"/>
      <c r="J281" s="35"/>
      <c r="K281" s="48"/>
      <c r="L281" s="35"/>
      <c r="M281" s="35"/>
      <c r="N281" s="35"/>
      <c r="O281" s="35"/>
      <c r="Q281"/>
    </row>
    <row r="282" spans="2:17" s="8" customFormat="1" x14ac:dyDescent="0.35">
      <c r="B282" s="14"/>
      <c r="C282" s="21"/>
      <c r="D282" s="16"/>
      <c r="E282" s="16"/>
      <c r="F282" s="17"/>
      <c r="G282" s="18"/>
      <c r="H282" s="6"/>
      <c r="I282" s="7"/>
      <c r="J282" s="7"/>
      <c r="K282" s="7"/>
      <c r="L282" s="35"/>
      <c r="M282" s="35"/>
      <c r="N282" s="35"/>
      <c r="O282" s="35"/>
      <c r="Q282"/>
    </row>
    <row r="283" spans="2:17" s="8" customFormat="1" ht="50" x14ac:dyDescent="0.35">
      <c r="B283" s="14" t="e">
        <f>B281+0.001</f>
        <v>#REF!</v>
      </c>
      <c r="C283" s="21" t="s">
        <v>146</v>
      </c>
      <c r="D283" s="16" t="s">
        <v>142</v>
      </c>
      <c r="E283" s="16">
        <f>16+6+2+4+2+3+3+2+1</f>
        <v>39</v>
      </c>
      <c r="F283" s="39"/>
      <c r="G283" s="18">
        <f t="shared" si="34"/>
        <v>0</v>
      </c>
      <c r="H283" s="6"/>
      <c r="I283" s="7"/>
      <c r="J283" s="35"/>
      <c r="K283" s="48"/>
      <c r="L283" s="35"/>
      <c r="M283" s="35"/>
      <c r="N283" s="35"/>
      <c r="O283" s="35"/>
      <c r="Q283"/>
    </row>
    <row r="284" spans="2:17" s="8" customFormat="1" x14ac:dyDescent="0.35">
      <c r="B284" s="14"/>
      <c r="C284" s="21"/>
      <c r="D284" s="16"/>
      <c r="E284" s="16"/>
      <c r="F284" s="17"/>
      <c r="G284" s="18"/>
      <c r="H284" s="6"/>
      <c r="I284" s="7"/>
      <c r="J284" s="7"/>
      <c r="K284" s="7"/>
      <c r="L284" s="35"/>
      <c r="M284" s="35"/>
      <c r="N284" s="35"/>
      <c r="O284" s="35"/>
      <c r="Q284"/>
    </row>
    <row r="285" spans="2:17" s="8" customFormat="1" ht="50" x14ac:dyDescent="0.35">
      <c r="B285" s="14" t="e">
        <f>B283+0.001</f>
        <v>#REF!</v>
      </c>
      <c r="C285" s="21" t="s">
        <v>147</v>
      </c>
      <c r="D285" s="16" t="s">
        <v>142</v>
      </c>
      <c r="E285" s="68">
        <f>4</f>
        <v>4</v>
      </c>
      <c r="F285" s="39"/>
      <c r="G285" s="18">
        <f t="shared" si="34"/>
        <v>0</v>
      </c>
      <c r="H285" s="6"/>
      <c r="I285" s="7"/>
      <c r="J285" s="35"/>
      <c r="K285" s="48"/>
      <c r="L285" s="35"/>
      <c r="M285" s="35"/>
      <c r="N285" s="35"/>
      <c r="O285" s="35"/>
      <c r="Q285"/>
    </row>
    <row r="286" spans="2:17" s="8" customFormat="1" x14ac:dyDescent="0.35">
      <c r="B286" s="14"/>
      <c r="C286" s="21"/>
      <c r="D286" s="16"/>
      <c r="E286" s="16"/>
      <c r="F286" s="17"/>
      <c r="G286" s="18"/>
      <c r="H286" s="6"/>
      <c r="I286" s="7"/>
      <c r="J286" s="7"/>
      <c r="K286" s="7"/>
      <c r="L286" s="35"/>
      <c r="M286" s="35"/>
      <c r="N286" s="35"/>
      <c r="O286" s="35"/>
      <c r="Q286"/>
    </row>
    <row r="287" spans="2:17" s="8" customFormat="1" ht="50" x14ac:dyDescent="0.35">
      <c r="B287" s="14" t="e">
        <f>B285+0.001</f>
        <v>#REF!</v>
      </c>
      <c r="C287" s="21" t="s">
        <v>148</v>
      </c>
      <c r="D287" s="16" t="s">
        <v>142</v>
      </c>
      <c r="E287" s="16">
        <v>4</v>
      </c>
      <c r="F287" s="39"/>
      <c r="G287" s="18">
        <f>E287*F287</f>
        <v>0</v>
      </c>
      <c r="H287" s="6"/>
      <c r="I287" s="7"/>
      <c r="J287" s="35"/>
      <c r="K287" s="48"/>
      <c r="L287" s="35"/>
      <c r="M287" s="35"/>
      <c r="N287" s="35"/>
      <c r="O287" s="35"/>
      <c r="Q287"/>
    </row>
    <row r="288" spans="2:17" s="8" customFormat="1" x14ac:dyDescent="0.35">
      <c r="B288" s="14"/>
      <c r="C288" s="21"/>
      <c r="D288" s="16"/>
      <c r="E288" s="16"/>
      <c r="F288" s="17"/>
      <c r="G288" s="18"/>
      <c r="H288" s="6"/>
      <c r="I288" s="7"/>
      <c r="J288" s="7"/>
      <c r="K288" s="7"/>
      <c r="L288" s="35"/>
      <c r="M288" s="35"/>
      <c r="N288" s="35"/>
      <c r="O288" s="35"/>
      <c r="Q288"/>
    </row>
    <row r="289" spans="2:17" s="8" customFormat="1" ht="50" x14ac:dyDescent="0.35">
      <c r="B289" s="14" t="e">
        <f>B287+0.001</f>
        <v>#REF!</v>
      </c>
      <c r="C289" s="21" t="s">
        <v>149</v>
      </c>
      <c r="D289" s="16" t="s">
        <v>142</v>
      </c>
      <c r="E289" s="16">
        <v>0</v>
      </c>
      <c r="F289" s="39"/>
      <c r="G289" s="18" t="s">
        <v>128</v>
      </c>
      <c r="H289" s="6"/>
      <c r="I289" s="7"/>
      <c r="J289" s="35"/>
      <c r="K289" s="48"/>
      <c r="L289" s="35"/>
      <c r="M289" s="35"/>
      <c r="N289" s="35"/>
      <c r="O289" s="35"/>
      <c r="Q289"/>
    </row>
    <row r="290" spans="2:17" x14ac:dyDescent="0.35">
      <c r="B290" s="14"/>
      <c r="C290" s="21"/>
      <c r="D290" s="16"/>
      <c r="E290" s="16"/>
      <c r="F290" s="17"/>
      <c r="G290" s="18"/>
      <c r="L290" s="35"/>
      <c r="M290" s="35"/>
      <c r="N290" s="35"/>
      <c r="O290" s="35"/>
    </row>
    <row r="291" spans="2:17" ht="50" x14ac:dyDescent="0.35">
      <c r="B291" s="14" t="e">
        <f>B289+0.001</f>
        <v>#REF!</v>
      </c>
      <c r="C291" s="21" t="s">
        <v>150</v>
      </c>
      <c r="D291" s="16" t="s">
        <v>142</v>
      </c>
      <c r="E291" s="16">
        <v>0</v>
      </c>
      <c r="F291" s="39"/>
      <c r="G291" s="18" t="s">
        <v>128</v>
      </c>
      <c r="J291" s="35"/>
      <c r="K291" s="48"/>
      <c r="L291" s="35"/>
      <c r="M291" s="35"/>
      <c r="N291" s="35"/>
      <c r="O291" s="35"/>
    </row>
    <row r="292" spans="2:17" x14ac:dyDescent="0.35">
      <c r="B292" s="14"/>
      <c r="C292" s="21"/>
      <c r="D292" s="16"/>
      <c r="E292" s="16"/>
      <c r="F292" s="39"/>
      <c r="G292" s="18"/>
      <c r="L292" s="35"/>
      <c r="M292" s="35"/>
      <c r="N292" s="35"/>
      <c r="O292" s="35"/>
    </row>
    <row r="293" spans="2:17" ht="50" x14ac:dyDescent="0.35">
      <c r="B293" s="14" t="e">
        <f>B291+0.001</f>
        <v>#REF!</v>
      </c>
      <c r="C293" s="21" t="s">
        <v>151</v>
      </c>
      <c r="D293" s="16" t="s">
        <v>142</v>
      </c>
      <c r="E293" s="16">
        <v>0</v>
      </c>
      <c r="F293" s="39"/>
      <c r="G293" s="18" t="s">
        <v>128</v>
      </c>
      <c r="J293" s="35"/>
      <c r="K293" s="48"/>
      <c r="L293" s="35"/>
      <c r="M293" s="35"/>
      <c r="N293" s="35"/>
      <c r="O293" s="35"/>
    </row>
    <row r="294" spans="2:17" x14ac:dyDescent="0.35">
      <c r="B294" s="14"/>
      <c r="C294" s="21"/>
      <c r="D294" s="16"/>
      <c r="E294" s="16"/>
      <c r="F294" s="17"/>
      <c r="G294" s="18"/>
      <c r="L294" s="35"/>
      <c r="M294" s="35"/>
      <c r="N294" s="35"/>
      <c r="O294" s="35"/>
    </row>
    <row r="295" spans="2:17" ht="50" x14ac:dyDescent="0.35">
      <c r="B295" s="14" t="e">
        <f>B293+0.001</f>
        <v>#REF!</v>
      </c>
      <c r="C295" s="21" t="s">
        <v>152</v>
      </c>
      <c r="D295" s="16" t="s">
        <v>142</v>
      </c>
      <c r="E295" s="16">
        <v>0</v>
      </c>
      <c r="F295" s="39"/>
      <c r="G295" s="18" t="s">
        <v>128</v>
      </c>
      <c r="J295" s="35"/>
      <c r="K295" s="48"/>
      <c r="L295" s="35"/>
      <c r="M295" s="35"/>
      <c r="N295" s="35"/>
      <c r="O295" s="35"/>
    </row>
    <row r="296" spans="2:17" x14ac:dyDescent="0.35">
      <c r="B296" s="14"/>
      <c r="C296" s="21"/>
      <c r="D296" s="16"/>
      <c r="E296" s="16"/>
      <c r="F296" s="17"/>
      <c r="G296" s="18"/>
      <c r="L296" s="35"/>
      <c r="M296" s="35"/>
      <c r="N296" s="35"/>
      <c r="O296" s="35"/>
    </row>
    <row r="297" spans="2:17" ht="50" x14ac:dyDescent="0.35">
      <c r="B297" s="14" t="e">
        <f>B295+0.001</f>
        <v>#REF!</v>
      </c>
      <c r="C297" s="21" t="s">
        <v>153</v>
      </c>
      <c r="D297" s="16" t="s">
        <v>142</v>
      </c>
      <c r="E297" s="16">
        <v>0</v>
      </c>
      <c r="F297" s="39"/>
      <c r="G297" s="18" t="s">
        <v>128</v>
      </c>
      <c r="J297" s="35"/>
      <c r="K297" s="48"/>
      <c r="L297" s="35"/>
      <c r="M297" s="35"/>
      <c r="N297" s="35"/>
      <c r="O297" s="35"/>
    </row>
    <row r="298" spans="2:17" x14ac:dyDescent="0.35">
      <c r="B298" s="14"/>
      <c r="C298" s="21"/>
      <c r="D298" s="16"/>
      <c r="E298" s="16"/>
      <c r="F298" s="17"/>
      <c r="G298" s="18"/>
      <c r="L298" s="35"/>
      <c r="M298" s="35"/>
      <c r="N298" s="35"/>
      <c r="O298" s="35"/>
    </row>
    <row r="299" spans="2:17" ht="50" x14ac:dyDescent="0.35">
      <c r="B299" s="14" t="e">
        <f>B297+0.001</f>
        <v>#REF!</v>
      </c>
      <c r="C299" s="21" t="s">
        <v>154</v>
      </c>
      <c r="D299" s="16" t="s">
        <v>142</v>
      </c>
      <c r="E299" s="16">
        <f>E241</f>
        <v>16</v>
      </c>
      <c r="F299" s="39"/>
      <c r="G299" s="18">
        <f>F299*E299</f>
        <v>0</v>
      </c>
      <c r="J299" s="35"/>
      <c r="K299" s="48"/>
      <c r="L299" s="35"/>
      <c r="M299" s="35"/>
      <c r="N299" s="35"/>
      <c r="O299" s="35"/>
      <c r="P299" s="75"/>
      <c r="Q299" s="76"/>
    </row>
    <row r="300" spans="2:17" x14ac:dyDescent="0.35">
      <c r="B300" s="14"/>
      <c r="C300" s="21"/>
      <c r="D300" s="16"/>
      <c r="E300" s="16"/>
      <c r="F300" s="17"/>
      <c r="G300" s="18"/>
      <c r="L300" s="35"/>
      <c r="M300" s="35"/>
      <c r="N300" s="35"/>
      <c r="O300" s="35"/>
    </row>
    <row r="301" spans="2:17" x14ac:dyDescent="0.35">
      <c r="B301" s="14"/>
      <c r="C301" s="20"/>
      <c r="D301" s="16"/>
      <c r="E301" s="16"/>
      <c r="F301" s="17"/>
      <c r="G301" s="18"/>
      <c r="L301" s="35"/>
      <c r="M301" s="35"/>
      <c r="N301" s="35"/>
      <c r="O301" s="35"/>
    </row>
    <row r="302" spans="2:17" ht="15" thickBot="1" x14ac:dyDescent="0.4">
      <c r="B302" s="14"/>
      <c r="C302" s="22" t="s">
        <v>58</v>
      </c>
      <c r="D302" s="16"/>
      <c r="E302" s="16"/>
      <c r="F302" s="17"/>
      <c r="G302" s="24"/>
      <c r="L302" s="35"/>
      <c r="M302" s="35"/>
      <c r="N302" s="35"/>
      <c r="O302" s="35"/>
    </row>
    <row r="303" spans="2:17" ht="15" thickTop="1" x14ac:dyDescent="0.35">
      <c r="B303" s="30"/>
      <c r="C303" s="77"/>
      <c r="D303" s="32"/>
      <c r="E303" s="32"/>
      <c r="F303" s="33"/>
      <c r="G303" s="34"/>
      <c r="L303" s="35"/>
      <c r="M303" s="35"/>
      <c r="N303" s="35"/>
      <c r="O303" s="35"/>
    </row>
    <row r="304" spans="2:17" x14ac:dyDescent="0.35">
      <c r="B304" s="9" t="s">
        <v>0</v>
      </c>
      <c r="C304" s="10" t="s">
        <v>1</v>
      </c>
      <c r="D304" s="11" t="s">
        <v>2</v>
      </c>
      <c r="E304" s="11" t="s">
        <v>155</v>
      </c>
      <c r="F304" s="12" t="s">
        <v>4</v>
      </c>
      <c r="G304" s="13" t="s">
        <v>5</v>
      </c>
      <c r="L304" s="35"/>
      <c r="M304" s="35"/>
      <c r="N304" s="35"/>
      <c r="O304" s="35"/>
    </row>
    <row r="305" spans="2:17" x14ac:dyDescent="0.35">
      <c r="B305" s="14"/>
      <c r="C305" s="15" t="s">
        <v>126</v>
      </c>
      <c r="D305" s="16"/>
      <c r="E305" s="16"/>
      <c r="F305" s="17"/>
      <c r="G305" s="18"/>
      <c r="L305" s="35"/>
      <c r="M305" s="35"/>
      <c r="N305" s="35"/>
      <c r="O305" s="35"/>
    </row>
    <row r="306" spans="2:17" s="8" customFormat="1" x14ac:dyDescent="0.35">
      <c r="B306" s="14"/>
      <c r="C306" s="15" t="str">
        <f>C236</f>
        <v>FIRE  PROTECTION EQUIPMENT  &amp; EMERGENCY EVACUATION</v>
      </c>
      <c r="D306" s="16"/>
      <c r="E306" s="16"/>
      <c r="F306" s="17"/>
      <c r="G306" s="18"/>
      <c r="H306" s="6"/>
      <c r="I306" s="7"/>
      <c r="J306" s="7"/>
      <c r="K306" s="7"/>
      <c r="L306" s="35"/>
      <c r="M306" s="35"/>
      <c r="N306" s="35"/>
      <c r="O306" s="35"/>
      <c r="Q306"/>
    </row>
    <row r="307" spans="2:17" s="8" customFormat="1" x14ac:dyDescent="0.35">
      <c r="B307" s="14"/>
      <c r="C307" s="20"/>
      <c r="D307" s="16"/>
      <c r="E307" s="16"/>
      <c r="F307" s="17"/>
      <c r="G307" s="18"/>
      <c r="H307" s="6"/>
      <c r="I307" s="7"/>
      <c r="J307" s="7"/>
      <c r="K307" s="7"/>
      <c r="L307" s="35"/>
      <c r="M307" s="35"/>
      <c r="N307" s="35"/>
      <c r="O307" s="35"/>
      <c r="Q307"/>
    </row>
    <row r="308" spans="2:17" s="8" customFormat="1" ht="15" thickBot="1" x14ac:dyDescent="0.4">
      <c r="B308" s="14"/>
      <c r="C308" s="22" t="s">
        <v>59</v>
      </c>
      <c r="D308" s="16"/>
      <c r="E308" s="16"/>
      <c r="F308" s="17"/>
      <c r="G308" s="24"/>
      <c r="H308" s="6"/>
      <c r="I308" s="7"/>
      <c r="J308" s="7"/>
      <c r="K308" s="7"/>
      <c r="L308" s="35"/>
      <c r="M308" s="35"/>
      <c r="N308" s="35"/>
      <c r="O308" s="35"/>
      <c r="Q308"/>
    </row>
    <row r="309" spans="2:17" s="8" customFormat="1" ht="15" thickTop="1" x14ac:dyDescent="0.35">
      <c r="B309" s="14"/>
      <c r="C309" s="20"/>
      <c r="D309" s="16"/>
      <c r="E309" s="16"/>
      <c r="F309" s="17"/>
      <c r="G309" s="18"/>
      <c r="H309" s="6"/>
      <c r="I309" s="7"/>
      <c r="J309" s="7"/>
      <c r="K309" s="7"/>
      <c r="L309" s="35"/>
      <c r="M309" s="35"/>
      <c r="N309" s="35"/>
      <c r="O309" s="35"/>
      <c r="Q309"/>
    </row>
    <row r="310" spans="2:17" s="8" customFormat="1" ht="26" x14ac:dyDescent="0.35">
      <c r="B310" s="14"/>
      <c r="C310" s="19" t="s">
        <v>156</v>
      </c>
      <c r="D310" s="16"/>
      <c r="E310" s="16"/>
      <c r="F310" s="17"/>
      <c r="G310" s="18"/>
      <c r="H310" s="6"/>
      <c r="I310" s="7"/>
      <c r="J310" s="7"/>
      <c r="K310" s="7"/>
      <c r="L310" s="35"/>
      <c r="M310" s="35"/>
      <c r="N310" s="35"/>
      <c r="O310" s="35"/>
      <c r="Q310"/>
    </row>
    <row r="311" spans="2:17" s="8" customFormat="1" x14ac:dyDescent="0.35">
      <c r="B311" s="14"/>
      <c r="C311" s="21"/>
      <c r="D311" s="16"/>
      <c r="E311" s="16"/>
      <c r="F311" s="17"/>
      <c r="G311" s="18" t="s">
        <v>128</v>
      </c>
      <c r="H311" s="6"/>
      <c r="I311" s="7"/>
      <c r="J311" s="7"/>
      <c r="K311" s="7"/>
      <c r="L311" s="35"/>
      <c r="M311" s="35"/>
      <c r="N311" s="35"/>
      <c r="O311" s="35"/>
      <c r="Q311"/>
    </row>
    <row r="312" spans="2:17" s="8" customFormat="1" ht="50" x14ac:dyDescent="0.35">
      <c r="B312" s="14" t="e">
        <f>B299+0.001</f>
        <v>#REF!</v>
      </c>
      <c r="C312" s="21" t="s">
        <v>157</v>
      </c>
      <c r="D312" s="16" t="s">
        <v>142</v>
      </c>
      <c r="E312" s="16">
        <v>3</v>
      </c>
      <c r="F312" s="39"/>
      <c r="G312" s="18">
        <f>E312*F312</f>
        <v>0</v>
      </c>
      <c r="H312" s="6"/>
      <c r="I312" s="7"/>
      <c r="J312" s="35"/>
      <c r="K312" s="48"/>
      <c r="L312" s="35"/>
      <c r="M312" s="35"/>
      <c r="N312" s="35"/>
      <c r="O312" s="35"/>
      <c r="Q312"/>
    </row>
    <row r="313" spans="2:17" s="8" customFormat="1" x14ac:dyDescent="0.35">
      <c r="B313" s="14"/>
      <c r="C313" s="21"/>
      <c r="D313" s="16"/>
      <c r="E313" s="16"/>
      <c r="F313" s="17"/>
      <c r="G313" s="18"/>
      <c r="H313" s="6"/>
      <c r="I313" s="7"/>
      <c r="J313" s="7"/>
      <c r="K313" s="7"/>
      <c r="L313" s="35"/>
      <c r="M313" s="35"/>
      <c r="N313" s="35"/>
      <c r="O313" s="35"/>
      <c r="Q313"/>
    </row>
    <row r="314" spans="2:17" s="8" customFormat="1" ht="50" x14ac:dyDescent="0.35">
      <c r="B314" s="14" t="e">
        <f>B312+0.001</f>
        <v>#REF!</v>
      </c>
      <c r="C314" s="21" t="s">
        <v>158</v>
      </c>
      <c r="D314" s="16" t="s">
        <v>142</v>
      </c>
      <c r="E314" s="16">
        <v>4</v>
      </c>
      <c r="F314" s="39"/>
      <c r="G314" s="18">
        <f>E314*F314</f>
        <v>0</v>
      </c>
      <c r="H314" s="6"/>
      <c r="I314" s="7"/>
      <c r="J314" s="35"/>
      <c r="K314" s="48"/>
      <c r="L314" s="35"/>
      <c r="M314" s="35"/>
      <c r="N314" s="35"/>
      <c r="O314" s="35"/>
      <c r="Q314"/>
    </row>
    <row r="315" spans="2:17" s="8" customFormat="1" x14ac:dyDescent="0.35">
      <c r="B315" s="14"/>
      <c r="C315" s="21"/>
      <c r="D315" s="16"/>
      <c r="E315" s="16"/>
      <c r="F315" s="17"/>
      <c r="G315" s="18"/>
      <c r="H315" s="6"/>
      <c r="I315" s="7"/>
      <c r="J315" s="7"/>
      <c r="K315" s="7"/>
      <c r="L315" s="35"/>
      <c r="M315" s="35"/>
      <c r="N315" s="35"/>
      <c r="O315" s="35"/>
      <c r="Q315"/>
    </row>
    <row r="316" spans="2:17" s="8" customFormat="1" ht="50" x14ac:dyDescent="0.35">
      <c r="B316" s="14" t="e">
        <f>B314+0.001</f>
        <v>#REF!</v>
      </c>
      <c r="C316" s="21" t="s">
        <v>159</v>
      </c>
      <c r="D316" s="16" t="s">
        <v>142</v>
      </c>
      <c r="E316" s="16">
        <v>0</v>
      </c>
      <c r="F316" s="39"/>
      <c r="G316" s="18" t="s">
        <v>128</v>
      </c>
      <c r="H316" s="6"/>
      <c r="I316" s="7"/>
      <c r="J316" s="35"/>
      <c r="K316" s="48"/>
      <c r="L316" s="35"/>
      <c r="M316" s="35"/>
      <c r="N316" s="35"/>
      <c r="O316" s="35"/>
      <c r="Q316"/>
    </row>
    <row r="317" spans="2:17" s="8" customFormat="1" x14ac:dyDescent="0.35">
      <c r="B317" s="14"/>
      <c r="C317" s="21"/>
      <c r="D317" s="16"/>
      <c r="E317" s="16"/>
      <c r="F317" s="17"/>
      <c r="G317" s="18"/>
      <c r="H317" s="6"/>
      <c r="I317" s="7"/>
      <c r="J317" s="7"/>
      <c r="K317" s="7"/>
      <c r="L317" s="35"/>
      <c r="M317" s="35"/>
      <c r="N317" s="35"/>
      <c r="O317" s="35"/>
      <c r="Q317"/>
    </row>
    <row r="318" spans="2:17" s="8" customFormat="1" ht="50" x14ac:dyDescent="0.35">
      <c r="B318" s="14" t="e">
        <f>B316+0.001</f>
        <v>#REF!</v>
      </c>
      <c r="C318" s="21" t="s">
        <v>160</v>
      </c>
      <c r="D318" s="16" t="s">
        <v>142</v>
      </c>
      <c r="E318" s="16">
        <v>0</v>
      </c>
      <c r="F318" s="39"/>
      <c r="G318" s="18" t="s">
        <v>128</v>
      </c>
      <c r="H318" s="6"/>
      <c r="I318" s="7"/>
      <c r="J318" s="35"/>
      <c r="K318" s="48"/>
      <c r="L318" s="35"/>
      <c r="M318" s="35"/>
      <c r="N318" s="35"/>
      <c r="O318" s="35"/>
      <c r="Q318"/>
    </row>
    <row r="319" spans="2:17" s="8" customFormat="1" x14ac:dyDescent="0.35">
      <c r="B319" s="14"/>
      <c r="C319" s="21"/>
      <c r="D319" s="16"/>
      <c r="E319" s="16"/>
      <c r="F319" s="17"/>
      <c r="G319" s="18"/>
      <c r="H319" s="6"/>
      <c r="I319" s="7"/>
      <c r="J319" s="7"/>
      <c r="K319" s="7"/>
      <c r="L319" s="35"/>
      <c r="M319" s="35"/>
      <c r="N319" s="35"/>
      <c r="O319" s="35"/>
      <c r="Q319"/>
    </row>
    <row r="320" spans="2:17" s="8" customFormat="1" ht="50" x14ac:dyDescent="0.35">
      <c r="B320" s="14" t="e">
        <f>B318+0.001</f>
        <v>#REF!</v>
      </c>
      <c r="C320" s="21" t="s">
        <v>161</v>
      </c>
      <c r="D320" s="16" t="s">
        <v>142</v>
      </c>
      <c r="E320" s="16">
        <v>0</v>
      </c>
      <c r="F320" s="39"/>
      <c r="G320" s="18" t="s">
        <v>128</v>
      </c>
      <c r="H320" s="6"/>
      <c r="I320" s="7"/>
      <c r="J320" s="35"/>
      <c r="K320" s="48"/>
      <c r="L320" s="35"/>
      <c r="M320" s="35"/>
      <c r="N320" s="35"/>
      <c r="O320" s="35"/>
      <c r="Q320"/>
    </row>
    <row r="321" spans="2:17" s="8" customFormat="1" x14ac:dyDescent="0.35">
      <c r="B321" s="14"/>
      <c r="C321" s="21"/>
      <c r="D321" s="16"/>
      <c r="E321" s="16"/>
      <c r="F321" s="17"/>
      <c r="G321" s="18"/>
      <c r="H321" s="6"/>
      <c r="I321" s="7"/>
      <c r="J321" s="7"/>
      <c r="K321" s="7"/>
      <c r="L321" s="35"/>
      <c r="M321" s="35"/>
      <c r="N321" s="35"/>
      <c r="O321" s="35"/>
      <c r="Q321"/>
    </row>
    <row r="322" spans="2:17" ht="50" x14ac:dyDescent="0.35">
      <c r="B322" s="14" t="e">
        <f>B320+0.001</f>
        <v>#REF!</v>
      </c>
      <c r="C322" s="21" t="s">
        <v>162</v>
      </c>
      <c r="D322" s="16" t="s">
        <v>142</v>
      </c>
      <c r="E322" s="16">
        <v>23</v>
      </c>
      <c r="F322" s="39"/>
      <c r="G322" s="18">
        <f t="shared" ref="G322" si="35">E322*F322</f>
        <v>0</v>
      </c>
      <c r="J322" s="35"/>
      <c r="K322" s="48"/>
      <c r="L322" s="35"/>
      <c r="M322" s="35"/>
      <c r="N322" s="35"/>
      <c r="O322" s="35"/>
    </row>
    <row r="323" spans="2:17" x14ac:dyDescent="0.35">
      <c r="B323" s="14"/>
      <c r="C323" s="21"/>
      <c r="D323" s="16"/>
      <c r="E323" s="16"/>
      <c r="F323" s="17"/>
      <c r="G323" s="18"/>
      <c r="L323" s="35"/>
      <c r="M323" s="35"/>
      <c r="N323" s="35"/>
      <c r="O323" s="35"/>
    </row>
    <row r="324" spans="2:17" ht="62.5" x14ac:dyDescent="0.35">
      <c r="B324" s="14" t="e">
        <f>B322+0.001</f>
        <v>#REF!</v>
      </c>
      <c r="C324" s="21" t="s">
        <v>163</v>
      </c>
      <c r="D324" s="16" t="s">
        <v>142</v>
      </c>
      <c r="E324" s="16">
        <v>0</v>
      </c>
      <c r="F324" s="39"/>
      <c r="G324" s="18" t="s">
        <v>128</v>
      </c>
      <c r="J324" s="35"/>
      <c r="K324" s="48"/>
      <c r="L324" s="35"/>
      <c r="M324" s="35"/>
      <c r="N324" s="35"/>
      <c r="O324" s="35"/>
      <c r="P324" s="75"/>
    </row>
    <row r="325" spans="2:17" x14ac:dyDescent="0.35">
      <c r="B325" s="14"/>
      <c r="C325" s="21"/>
      <c r="D325" s="16"/>
      <c r="E325" s="16"/>
      <c r="F325" s="17"/>
      <c r="G325" s="18"/>
      <c r="L325" s="35"/>
      <c r="M325" s="35"/>
      <c r="N325" s="35"/>
      <c r="O325" s="35"/>
    </row>
    <row r="326" spans="2:17" ht="37.5" x14ac:dyDescent="0.35">
      <c r="B326" s="14" t="e">
        <f>B324+0.001</f>
        <v>#REF!</v>
      </c>
      <c r="C326" s="21" t="s">
        <v>164</v>
      </c>
      <c r="D326" s="16" t="s">
        <v>142</v>
      </c>
      <c r="E326" s="16">
        <f>6+5</f>
        <v>11</v>
      </c>
      <c r="F326" s="39"/>
      <c r="G326" s="18">
        <f t="shared" ref="G326:G328" si="36">E326*F326</f>
        <v>0</v>
      </c>
      <c r="J326" s="35"/>
      <c r="K326" s="48"/>
      <c r="L326" s="35"/>
      <c r="M326" s="35"/>
      <c r="N326" s="35"/>
      <c r="O326" s="35"/>
    </row>
    <row r="327" spans="2:17" x14ac:dyDescent="0.35">
      <c r="B327" s="14"/>
      <c r="C327" s="21"/>
      <c r="D327" s="16"/>
      <c r="E327" s="16"/>
      <c r="F327" s="39"/>
      <c r="G327" s="18"/>
      <c r="L327" s="35"/>
      <c r="M327" s="35"/>
      <c r="N327" s="35"/>
      <c r="O327" s="35"/>
    </row>
    <row r="328" spans="2:17" ht="37.5" x14ac:dyDescent="0.35">
      <c r="B328" s="14" t="e">
        <f t="shared" ref="B328" si="37">B326+0.001</f>
        <v>#REF!</v>
      </c>
      <c r="C328" s="21" t="s">
        <v>165</v>
      </c>
      <c r="D328" s="16" t="s">
        <v>142</v>
      </c>
      <c r="E328" s="16">
        <v>4</v>
      </c>
      <c r="F328" s="39"/>
      <c r="G328" s="18">
        <f t="shared" si="36"/>
        <v>0</v>
      </c>
      <c r="J328" s="35"/>
      <c r="K328" s="48"/>
      <c r="L328" s="35"/>
      <c r="M328" s="35"/>
      <c r="N328" s="35"/>
      <c r="O328" s="35"/>
    </row>
    <row r="329" spans="2:17" x14ac:dyDescent="0.35">
      <c r="B329" s="14"/>
      <c r="C329" s="15"/>
      <c r="D329" s="16"/>
      <c r="E329" s="16"/>
      <c r="F329" s="39"/>
      <c r="G329" s="18"/>
      <c r="L329" s="35"/>
      <c r="M329" s="35"/>
      <c r="N329" s="35"/>
      <c r="O329" s="35"/>
    </row>
    <row r="330" spans="2:17" x14ac:dyDescent="0.35">
      <c r="B330" s="14"/>
      <c r="C330" s="20"/>
      <c r="D330" s="16"/>
      <c r="E330" s="16"/>
      <c r="F330" s="39"/>
      <c r="G330" s="18"/>
      <c r="L330" s="35"/>
      <c r="M330" s="35"/>
      <c r="N330" s="35"/>
      <c r="O330" s="35"/>
    </row>
    <row r="331" spans="2:17" x14ac:dyDescent="0.35">
      <c r="B331" s="14"/>
      <c r="C331" s="20"/>
      <c r="D331" s="16"/>
      <c r="E331" s="16"/>
      <c r="F331" s="39"/>
      <c r="G331" s="18"/>
      <c r="L331" s="35"/>
      <c r="M331" s="35"/>
      <c r="N331" s="35"/>
      <c r="O331" s="35"/>
    </row>
    <row r="332" spans="2:17" x14ac:dyDescent="0.35">
      <c r="B332" s="14"/>
      <c r="C332" s="20"/>
      <c r="D332" s="16"/>
      <c r="E332" s="16"/>
      <c r="F332" s="39"/>
      <c r="G332" s="18"/>
      <c r="L332" s="35"/>
      <c r="M332" s="35"/>
      <c r="N332" s="35"/>
      <c r="O332" s="35"/>
    </row>
    <row r="333" spans="2:17" x14ac:dyDescent="0.35">
      <c r="B333" s="14"/>
      <c r="C333" s="20"/>
      <c r="D333" s="16"/>
      <c r="E333" s="16"/>
      <c r="F333" s="39"/>
      <c r="G333" s="18"/>
      <c r="L333" s="35"/>
      <c r="M333" s="35"/>
      <c r="N333" s="35"/>
      <c r="O333" s="35"/>
    </row>
    <row r="334" spans="2:17" x14ac:dyDescent="0.35">
      <c r="B334" s="14"/>
      <c r="C334" s="20"/>
      <c r="D334" s="16"/>
      <c r="E334" s="16"/>
      <c r="F334" s="39"/>
      <c r="G334" s="18"/>
      <c r="L334" s="35"/>
      <c r="M334" s="35"/>
      <c r="N334" s="35"/>
      <c r="O334" s="35"/>
    </row>
    <row r="335" spans="2:17" x14ac:dyDescent="0.35">
      <c r="B335" s="14"/>
      <c r="C335" s="20"/>
      <c r="D335" s="16"/>
      <c r="E335" s="16"/>
      <c r="F335" s="17"/>
      <c r="G335" s="18"/>
      <c r="L335" s="35"/>
      <c r="M335" s="35"/>
      <c r="N335" s="35"/>
      <c r="O335" s="35"/>
    </row>
    <row r="336" spans="2:17" x14ac:dyDescent="0.35">
      <c r="B336" s="14"/>
      <c r="C336" s="20"/>
      <c r="D336" s="16"/>
      <c r="E336" s="16"/>
      <c r="F336" s="17"/>
      <c r="G336" s="18"/>
      <c r="L336" s="35"/>
      <c r="M336" s="35"/>
      <c r="N336" s="35"/>
      <c r="O336" s="35"/>
    </row>
    <row r="337" spans="2:17" x14ac:dyDescent="0.35">
      <c r="B337" s="14"/>
      <c r="C337" s="20"/>
      <c r="D337" s="16"/>
      <c r="E337" s="16"/>
      <c r="F337" s="17"/>
      <c r="G337" s="18"/>
      <c r="L337" s="35"/>
      <c r="M337" s="35"/>
      <c r="N337" s="35"/>
      <c r="O337" s="35"/>
    </row>
    <row r="338" spans="2:17" s="8" customFormat="1" x14ac:dyDescent="0.35">
      <c r="B338" s="14"/>
      <c r="C338" s="20"/>
      <c r="D338" s="16"/>
      <c r="E338" s="16"/>
      <c r="F338" s="17"/>
      <c r="G338" s="18"/>
      <c r="H338" s="6"/>
      <c r="I338" s="7"/>
      <c r="J338" s="7"/>
      <c r="K338" s="7"/>
      <c r="L338" s="35"/>
      <c r="M338" s="35"/>
      <c r="N338" s="35"/>
      <c r="O338" s="35"/>
      <c r="Q338"/>
    </row>
    <row r="339" spans="2:17" s="8" customFormat="1" x14ac:dyDescent="0.35">
      <c r="B339" s="14"/>
      <c r="C339" s="20"/>
      <c r="D339" s="16"/>
      <c r="E339" s="16"/>
      <c r="F339" s="17"/>
      <c r="G339" s="18"/>
      <c r="H339" s="6"/>
      <c r="I339" s="7"/>
      <c r="J339" s="7"/>
      <c r="K339" s="7"/>
      <c r="L339" s="35"/>
      <c r="M339" s="35"/>
      <c r="N339" s="35"/>
      <c r="O339" s="35"/>
      <c r="Q339"/>
    </row>
    <row r="340" spans="2:17" s="8" customFormat="1" x14ac:dyDescent="0.35">
      <c r="B340" s="14"/>
      <c r="C340" s="20"/>
      <c r="D340" s="16"/>
      <c r="E340" s="16"/>
      <c r="F340" s="17"/>
      <c r="G340" s="18"/>
      <c r="H340" s="6"/>
      <c r="I340" s="7"/>
      <c r="J340" s="7"/>
      <c r="K340" s="7"/>
      <c r="L340" s="35"/>
      <c r="M340" s="35"/>
      <c r="N340" s="35"/>
      <c r="O340" s="35"/>
      <c r="Q340"/>
    </row>
    <row r="341" spans="2:17" s="8" customFormat="1" x14ac:dyDescent="0.35">
      <c r="B341" s="14"/>
      <c r="C341" s="20"/>
      <c r="D341" s="16"/>
      <c r="E341" s="16"/>
      <c r="F341" s="17"/>
      <c r="G341" s="18"/>
      <c r="H341" s="6"/>
      <c r="I341" s="7"/>
      <c r="J341" s="7"/>
      <c r="K341" s="7"/>
      <c r="L341" s="35"/>
      <c r="M341" s="35"/>
      <c r="N341" s="35"/>
      <c r="O341" s="35"/>
      <c r="Q341"/>
    </row>
    <row r="342" spans="2:17" s="8" customFormat="1" x14ac:dyDescent="0.35">
      <c r="B342" s="14"/>
      <c r="C342" s="20"/>
      <c r="D342" s="16"/>
      <c r="E342" s="16"/>
      <c r="F342" s="17"/>
      <c r="G342" s="18"/>
      <c r="H342" s="6"/>
      <c r="I342" s="7"/>
      <c r="J342" s="7"/>
      <c r="K342" s="7"/>
      <c r="L342" s="35"/>
      <c r="M342" s="35"/>
      <c r="N342" s="35"/>
      <c r="O342" s="35"/>
      <c r="Q342"/>
    </row>
    <row r="343" spans="2:17" s="8" customFormat="1" x14ac:dyDescent="0.35">
      <c r="B343" s="14"/>
      <c r="C343" s="20"/>
      <c r="D343" s="16"/>
      <c r="E343" s="16"/>
      <c r="F343" s="17"/>
      <c r="G343" s="18"/>
      <c r="H343" s="6"/>
      <c r="I343" s="7"/>
      <c r="J343" s="7"/>
      <c r="K343" s="7"/>
      <c r="L343" s="35"/>
      <c r="M343" s="35"/>
      <c r="N343" s="35"/>
      <c r="O343" s="35"/>
      <c r="Q343"/>
    </row>
    <row r="344" spans="2:17" s="8" customFormat="1" x14ac:dyDescent="0.35">
      <c r="B344" s="14"/>
      <c r="C344" s="20"/>
      <c r="D344" s="16"/>
      <c r="E344" s="16"/>
      <c r="F344" s="17"/>
      <c r="G344" s="18"/>
      <c r="H344" s="6"/>
      <c r="I344" s="7"/>
      <c r="J344" s="7"/>
      <c r="K344" s="7"/>
      <c r="L344" s="35"/>
      <c r="M344" s="35"/>
      <c r="N344" s="35"/>
      <c r="O344" s="35"/>
      <c r="Q344"/>
    </row>
    <row r="345" spans="2:17" s="8" customFormat="1" x14ac:dyDescent="0.35">
      <c r="B345" s="14"/>
      <c r="C345" s="20"/>
      <c r="D345" s="16"/>
      <c r="E345" s="16"/>
      <c r="F345" s="17"/>
      <c r="G345" s="18"/>
      <c r="H345" s="6"/>
      <c r="I345" s="7"/>
      <c r="J345" s="7"/>
      <c r="K345" s="7"/>
      <c r="L345" s="35"/>
      <c r="M345" s="35"/>
      <c r="N345" s="35"/>
      <c r="O345" s="35"/>
      <c r="Q345"/>
    </row>
    <row r="346" spans="2:17" s="8" customFormat="1" x14ac:dyDescent="0.35">
      <c r="B346" s="14"/>
      <c r="C346" s="20"/>
      <c r="D346" s="16"/>
      <c r="E346" s="16"/>
      <c r="F346" s="17"/>
      <c r="G346" s="18"/>
      <c r="H346" s="6"/>
      <c r="I346" s="7"/>
      <c r="J346" s="7"/>
      <c r="K346" s="7"/>
      <c r="L346" s="35"/>
      <c r="M346" s="35"/>
      <c r="N346" s="35"/>
      <c r="O346" s="35"/>
      <c r="Q346"/>
    </row>
    <row r="347" spans="2:17" s="8" customFormat="1" x14ac:dyDescent="0.35">
      <c r="B347" s="14"/>
      <c r="C347" s="20"/>
      <c r="D347" s="16"/>
      <c r="E347" s="16"/>
      <c r="F347" s="17"/>
      <c r="G347" s="18"/>
      <c r="H347" s="6"/>
      <c r="I347" s="7"/>
      <c r="J347" s="7"/>
      <c r="K347" s="7"/>
      <c r="L347" s="35"/>
      <c r="M347" s="35"/>
      <c r="N347" s="35"/>
      <c r="O347" s="35"/>
      <c r="Q347"/>
    </row>
    <row r="348" spans="2:17" s="8" customFormat="1" x14ac:dyDescent="0.35">
      <c r="B348" s="14"/>
      <c r="C348" s="20"/>
      <c r="D348" s="16"/>
      <c r="E348" s="16"/>
      <c r="F348" s="17"/>
      <c r="G348" s="18"/>
      <c r="H348" s="6"/>
      <c r="I348" s="7"/>
      <c r="J348" s="7"/>
      <c r="K348" s="7"/>
      <c r="L348" s="35"/>
      <c r="M348" s="35"/>
      <c r="N348" s="35"/>
      <c r="O348" s="35"/>
      <c r="Q348"/>
    </row>
    <row r="349" spans="2:17" s="8" customFormat="1" x14ac:dyDescent="0.35">
      <c r="B349" s="14"/>
      <c r="C349" s="20"/>
      <c r="D349" s="16"/>
      <c r="E349" s="16"/>
      <c r="F349" s="17"/>
      <c r="G349" s="18"/>
      <c r="H349" s="6"/>
      <c r="I349" s="7"/>
      <c r="J349" s="7"/>
      <c r="K349" s="7"/>
      <c r="L349" s="35"/>
      <c r="M349" s="35"/>
      <c r="N349" s="35"/>
      <c r="O349" s="35"/>
      <c r="Q349"/>
    </row>
    <row r="350" spans="2:17" s="8" customFormat="1" x14ac:dyDescent="0.35">
      <c r="B350" s="14"/>
      <c r="C350" s="20"/>
      <c r="D350" s="16"/>
      <c r="E350" s="16"/>
      <c r="F350" s="17"/>
      <c r="G350" s="18"/>
      <c r="H350" s="6"/>
      <c r="I350" s="7"/>
      <c r="J350" s="7"/>
      <c r="K350" s="7"/>
      <c r="L350" s="35"/>
      <c r="M350" s="35"/>
      <c r="N350" s="35"/>
      <c r="O350" s="35"/>
      <c r="Q350"/>
    </row>
    <row r="351" spans="2:17" s="8" customFormat="1" ht="15" thickBot="1" x14ac:dyDescent="0.4">
      <c r="B351" s="14"/>
      <c r="C351" s="22" t="s">
        <v>58</v>
      </c>
      <c r="D351" s="16"/>
      <c r="E351" s="16"/>
      <c r="F351" s="17"/>
      <c r="G351" s="24"/>
      <c r="H351" s="6"/>
      <c r="I351" s="7"/>
      <c r="J351" s="7"/>
      <c r="K351" s="7"/>
      <c r="L351" s="35"/>
      <c r="M351" s="35"/>
      <c r="N351" s="35"/>
      <c r="O351" s="35"/>
      <c r="Q351"/>
    </row>
    <row r="352" spans="2:17" s="8" customFormat="1" ht="15" thickTop="1" x14ac:dyDescent="0.35">
      <c r="B352" s="57"/>
      <c r="C352" s="58"/>
      <c r="D352" s="59"/>
      <c r="E352" s="60"/>
      <c r="F352" s="61"/>
      <c r="G352" s="78"/>
      <c r="H352" s="6"/>
      <c r="I352" s="7"/>
      <c r="J352" s="25"/>
      <c r="K352" s="26"/>
      <c r="L352" s="35"/>
      <c r="M352" s="35"/>
      <c r="N352" s="35"/>
      <c r="O352" s="35"/>
      <c r="Q352"/>
    </row>
    <row r="353" spans="2:17" s="8" customFormat="1" x14ac:dyDescent="0.35">
      <c r="B353" s="9" t="s">
        <v>0</v>
      </c>
      <c r="C353" s="10" t="s">
        <v>1</v>
      </c>
      <c r="D353" s="11"/>
      <c r="E353" s="11"/>
      <c r="F353" s="12"/>
      <c r="G353" s="13"/>
      <c r="H353" s="6"/>
      <c r="I353" s="7"/>
      <c r="J353" s="7"/>
      <c r="K353" s="7"/>
      <c r="L353" s="35"/>
      <c r="M353" s="35"/>
      <c r="N353" s="35"/>
      <c r="O353" s="35"/>
      <c r="Q353"/>
    </row>
    <row r="354" spans="2:17" s="8" customFormat="1" x14ac:dyDescent="0.35">
      <c r="B354" s="14"/>
      <c r="C354" s="15" t="s">
        <v>166</v>
      </c>
      <c r="D354" s="16"/>
      <c r="E354" s="16"/>
      <c r="F354" s="17"/>
      <c r="G354" s="18"/>
      <c r="H354" s="6"/>
      <c r="I354" s="7"/>
      <c r="J354" s="7"/>
      <c r="K354" s="7"/>
      <c r="L354" s="35"/>
      <c r="M354" s="35"/>
      <c r="N354" s="35"/>
      <c r="O354" s="35"/>
      <c r="Q354"/>
    </row>
    <row r="355" spans="2:17" s="8" customFormat="1" x14ac:dyDescent="0.35">
      <c r="B355" s="79" t="s">
        <v>167</v>
      </c>
      <c r="C355" s="15" t="s">
        <v>168</v>
      </c>
      <c r="D355" s="80"/>
      <c r="E355" s="80"/>
      <c r="F355" s="81"/>
      <c r="G355" s="41" t="s">
        <v>5</v>
      </c>
      <c r="H355" s="6"/>
      <c r="I355" s="7"/>
      <c r="J355" s="7"/>
      <c r="K355" s="7"/>
      <c r="L355" s="35"/>
      <c r="M355" s="35"/>
      <c r="N355" s="35"/>
      <c r="O355" s="35"/>
      <c r="Q355"/>
    </row>
    <row r="356" spans="2:17" s="8" customFormat="1" x14ac:dyDescent="0.35">
      <c r="B356" s="79" t="s">
        <v>39</v>
      </c>
      <c r="C356" s="15"/>
      <c r="D356" s="80"/>
      <c r="E356" s="80"/>
      <c r="F356" s="81"/>
      <c r="G356" s="41"/>
      <c r="H356" s="6"/>
      <c r="I356" s="7"/>
      <c r="J356" s="7"/>
      <c r="K356" s="7"/>
      <c r="L356" s="35"/>
      <c r="M356" s="35"/>
      <c r="N356" s="35"/>
      <c r="O356" s="35"/>
      <c r="Q356"/>
    </row>
    <row r="357" spans="2:17" s="8" customFormat="1" x14ac:dyDescent="0.35">
      <c r="B357" s="14"/>
      <c r="C357" s="20"/>
      <c r="D357" s="16"/>
      <c r="E357" s="16"/>
      <c r="F357" s="17"/>
      <c r="G357" s="18"/>
      <c r="H357" s="6"/>
      <c r="I357" s="7"/>
      <c r="J357" s="7"/>
      <c r="K357" s="7"/>
      <c r="L357" s="35"/>
      <c r="M357" s="35"/>
      <c r="N357" s="35"/>
      <c r="O357" s="35"/>
      <c r="Q357"/>
    </row>
    <row r="358" spans="2:17" s="8" customFormat="1" x14ac:dyDescent="0.35">
      <c r="B358" s="14"/>
      <c r="C358" s="20"/>
      <c r="D358" s="16"/>
      <c r="E358" s="16"/>
      <c r="F358" s="17"/>
      <c r="G358" s="18"/>
      <c r="H358" s="6"/>
      <c r="I358" s="7"/>
      <c r="J358" s="7"/>
      <c r="K358" s="7"/>
      <c r="L358" s="35"/>
      <c r="M358" s="35"/>
      <c r="N358" s="35"/>
      <c r="O358" s="35"/>
      <c r="Q358"/>
    </row>
    <row r="359" spans="2:17" s="8" customFormat="1" x14ac:dyDescent="0.35">
      <c r="B359" s="14">
        <v>1</v>
      </c>
      <c r="C359" s="20" t="str">
        <f>C4</f>
        <v>PRELIMINARY &amp; GENERAL ITEMS</v>
      </c>
      <c r="D359" s="16" t="s">
        <v>169</v>
      </c>
      <c r="E359" s="82" t="s">
        <v>170</v>
      </c>
      <c r="F359" s="39"/>
      <c r="G359" s="18">
        <f>F359</f>
        <v>0</v>
      </c>
      <c r="H359" s="6"/>
      <c r="I359" s="7"/>
      <c r="J359" s="7"/>
      <c r="K359" s="7"/>
      <c r="L359" s="35"/>
      <c r="M359" s="35"/>
      <c r="N359" s="35"/>
      <c r="O359" s="35"/>
      <c r="Q359"/>
    </row>
    <row r="360" spans="2:17" s="8" customFormat="1" x14ac:dyDescent="0.35">
      <c r="B360" s="14"/>
      <c r="C360" s="20"/>
      <c r="D360" s="16"/>
      <c r="E360" s="16"/>
      <c r="F360" s="17"/>
      <c r="G360" s="18"/>
      <c r="H360" s="6"/>
      <c r="I360" s="7"/>
      <c r="J360" s="7"/>
      <c r="K360" s="7"/>
      <c r="L360" s="35"/>
      <c r="M360" s="35"/>
      <c r="N360" s="35"/>
      <c r="O360" s="35"/>
      <c r="Q360"/>
    </row>
    <row r="361" spans="2:17" s="8" customFormat="1" x14ac:dyDescent="0.35">
      <c r="B361" s="14">
        <v>2</v>
      </c>
      <c r="C361" s="20" t="str">
        <f>C74</f>
        <v xml:space="preserve"> FIRE DETECTION INSTALLATIONS</v>
      </c>
      <c r="D361" s="16" t="s">
        <v>169</v>
      </c>
      <c r="E361" s="82" t="s">
        <v>171</v>
      </c>
      <c r="F361" s="39"/>
      <c r="G361" s="18">
        <f>F361</f>
        <v>0</v>
      </c>
      <c r="H361" s="6"/>
      <c r="I361" s="7"/>
      <c r="J361" s="7"/>
      <c r="K361" s="7"/>
      <c r="L361" s="35"/>
      <c r="M361" s="35"/>
      <c r="N361" s="35"/>
      <c r="O361" s="35"/>
      <c r="Q361"/>
    </row>
    <row r="362" spans="2:17" s="8" customFormat="1" x14ac:dyDescent="0.35">
      <c r="B362" s="14"/>
      <c r="C362" s="20"/>
      <c r="D362" s="16"/>
      <c r="E362" s="16"/>
      <c r="F362" s="39"/>
      <c r="G362" s="18"/>
      <c r="H362" s="6"/>
      <c r="I362" s="7"/>
      <c r="J362" s="7"/>
      <c r="K362" s="7"/>
      <c r="L362" s="35"/>
      <c r="M362" s="35"/>
      <c r="N362" s="35"/>
      <c r="O362" s="35"/>
      <c r="Q362"/>
    </row>
    <row r="363" spans="2:17" s="8" customFormat="1" x14ac:dyDescent="0.35">
      <c r="B363" s="14">
        <v>3</v>
      </c>
      <c r="C363" s="20" t="str">
        <f>C175</f>
        <v>SERVICE &amp; REPAIR INERT FIRE SUPPRESSION SYSTEMS</v>
      </c>
      <c r="D363" s="16" t="s">
        <v>169</v>
      </c>
      <c r="E363" s="82" t="s">
        <v>172</v>
      </c>
      <c r="F363" s="39"/>
      <c r="G363" s="18">
        <f>F363</f>
        <v>0</v>
      </c>
      <c r="H363" s="6"/>
      <c r="I363" s="7"/>
      <c r="J363" s="7"/>
      <c r="K363" s="7"/>
      <c r="L363" s="35"/>
      <c r="M363" s="35"/>
      <c r="N363" s="35"/>
      <c r="O363" s="35"/>
      <c r="Q363"/>
    </row>
    <row r="364" spans="2:17" s="8" customFormat="1" x14ac:dyDescent="0.35">
      <c r="B364" s="14"/>
      <c r="C364" s="20"/>
      <c r="D364" s="16"/>
      <c r="E364" s="16"/>
      <c r="F364" s="39"/>
      <c r="G364" s="18"/>
      <c r="H364" s="6"/>
      <c r="I364" s="7"/>
      <c r="J364" s="7"/>
      <c r="K364" s="7"/>
      <c r="L364" s="35"/>
      <c r="M364" s="35"/>
      <c r="N364" s="35"/>
      <c r="O364" s="35"/>
      <c r="Q364"/>
    </row>
    <row r="365" spans="2:17" s="8" customFormat="1" x14ac:dyDescent="0.35">
      <c r="B365" s="14">
        <v>4</v>
      </c>
      <c r="C365" s="20" t="str">
        <f>C236</f>
        <v>FIRE  PROTECTION EQUIPMENT  &amp; EMERGENCY EVACUATION</v>
      </c>
      <c r="D365" s="16" t="s">
        <v>169</v>
      </c>
      <c r="E365" s="82" t="s">
        <v>173</v>
      </c>
      <c r="F365" s="39"/>
      <c r="G365" s="18">
        <f>F365</f>
        <v>0</v>
      </c>
      <c r="H365" s="6"/>
      <c r="I365" s="7"/>
      <c r="J365" s="7"/>
      <c r="K365" s="7"/>
      <c r="L365" s="35"/>
      <c r="M365" s="35"/>
      <c r="N365" s="35"/>
      <c r="O365" s="35"/>
      <c r="Q365"/>
    </row>
    <row r="366" spans="2:17" s="8" customFormat="1" x14ac:dyDescent="0.35">
      <c r="B366" s="14"/>
      <c r="C366" s="20"/>
      <c r="D366" s="16"/>
      <c r="E366" s="16"/>
      <c r="F366" s="39"/>
      <c r="G366" s="18"/>
      <c r="H366" s="6"/>
      <c r="I366" s="7"/>
      <c r="J366" s="7"/>
      <c r="K366" s="7"/>
      <c r="L366" s="35"/>
      <c r="M366" s="35"/>
      <c r="N366" s="35"/>
      <c r="O366" s="35"/>
      <c r="Q366"/>
    </row>
    <row r="367" spans="2:17" s="8" customFormat="1" x14ac:dyDescent="0.35">
      <c r="B367" s="14"/>
      <c r="C367" s="20" t="s">
        <v>174</v>
      </c>
      <c r="D367" s="16" t="s">
        <v>9</v>
      </c>
      <c r="E367" s="16">
        <v>1</v>
      </c>
      <c r="F367" s="39"/>
      <c r="G367" s="18">
        <f>F367</f>
        <v>0</v>
      </c>
      <c r="H367" s="6"/>
      <c r="I367" s="83">
        <v>0.1</v>
      </c>
      <c r="J367" s="7"/>
      <c r="K367" s="7"/>
      <c r="L367" s="35"/>
      <c r="M367" s="35"/>
      <c r="N367" s="35"/>
      <c r="O367" s="35"/>
      <c r="Q367"/>
    </row>
    <row r="368" spans="2:17" s="8" customFormat="1" x14ac:dyDescent="0.35">
      <c r="B368" s="14"/>
      <c r="C368" s="20"/>
      <c r="D368" s="16"/>
      <c r="E368" s="16"/>
      <c r="F368" s="39"/>
      <c r="G368" s="18"/>
      <c r="H368" s="6"/>
      <c r="I368" s="7"/>
      <c r="J368" s="7"/>
      <c r="K368" s="7"/>
      <c r="L368" s="35"/>
      <c r="M368" s="35"/>
      <c r="N368" s="35"/>
      <c r="O368" s="35"/>
      <c r="Q368"/>
    </row>
    <row r="369" spans="2:17" s="8" customFormat="1" x14ac:dyDescent="0.35">
      <c r="B369" s="14"/>
      <c r="C369" s="20"/>
      <c r="D369" s="16"/>
      <c r="E369" s="16"/>
      <c r="F369" s="39"/>
      <c r="G369" s="18"/>
      <c r="H369" s="6"/>
      <c r="I369" s="7"/>
      <c r="J369" s="7"/>
      <c r="K369" s="7"/>
      <c r="L369" s="35"/>
      <c r="M369" s="35"/>
      <c r="N369" s="35"/>
      <c r="O369" s="35"/>
      <c r="Q369"/>
    </row>
    <row r="370" spans="2:17" s="8" customFormat="1" x14ac:dyDescent="0.35">
      <c r="B370" s="14"/>
      <c r="C370" s="20"/>
      <c r="D370" s="16"/>
      <c r="E370" s="16"/>
      <c r="F370" s="39"/>
      <c r="G370" s="18"/>
      <c r="H370" s="6"/>
      <c r="I370" s="7"/>
      <c r="J370" s="7"/>
      <c r="K370" s="7"/>
      <c r="L370" s="35"/>
      <c r="M370" s="35"/>
      <c r="N370" s="35"/>
      <c r="O370" s="35"/>
      <c r="Q370"/>
    </row>
    <row r="371" spans="2:17" s="8" customFormat="1" x14ac:dyDescent="0.35">
      <c r="B371" s="14"/>
      <c r="C371" s="20"/>
      <c r="D371" s="16"/>
      <c r="E371" s="16"/>
      <c r="F371" s="39"/>
      <c r="G371" s="18"/>
      <c r="H371" s="6"/>
      <c r="I371" s="7"/>
      <c r="J371" s="7"/>
      <c r="K371" s="7"/>
      <c r="L371" s="35"/>
      <c r="M371" s="35"/>
      <c r="N371" s="35"/>
      <c r="O371" s="35"/>
      <c r="Q371"/>
    </row>
    <row r="372" spans="2:17" s="8" customFormat="1" x14ac:dyDescent="0.35">
      <c r="B372" s="14"/>
      <c r="C372" s="20"/>
      <c r="D372" s="16"/>
      <c r="E372" s="16"/>
      <c r="F372" s="39"/>
      <c r="G372" s="18"/>
      <c r="H372" s="6"/>
      <c r="I372" s="7"/>
      <c r="J372" s="7"/>
      <c r="K372" s="7"/>
      <c r="L372" s="35"/>
      <c r="M372" s="35"/>
      <c r="N372" s="35"/>
      <c r="O372" s="35"/>
      <c r="Q372"/>
    </row>
    <row r="373" spans="2:17" s="8" customFormat="1" x14ac:dyDescent="0.35">
      <c r="B373" s="14"/>
      <c r="C373" s="49"/>
      <c r="D373" s="16"/>
      <c r="E373" s="16"/>
      <c r="F373" s="17"/>
      <c r="G373" s="18"/>
      <c r="H373" s="6"/>
      <c r="I373" s="7"/>
      <c r="J373" s="7"/>
      <c r="K373" s="7"/>
      <c r="L373" s="35"/>
      <c r="M373" s="35"/>
      <c r="N373" s="35"/>
      <c r="O373" s="35"/>
      <c r="Q373"/>
    </row>
    <row r="374" spans="2:17" s="8" customFormat="1" x14ac:dyDescent="0.35">
      <c r="B374" s="14"/>
      <c r="C374" s="20"/>
      <c r="D374" s="16"/>
      <c r="E374" s="16"/>
      <c r="F374" s="17"/>
      <c r="G374" s="18"/>
      <c r="H374" s="6"/>
      <c r="I374" s="7"/>
      <c r="J374" s="7"/>
      <c r="K374" s="7"/>
      <c r="L374" s="35"/>
      <c r="M374" s="35"/>
      <c r="N374" s="35"/>
      <c r="O374" s="35"/>
      <c r="Q374"/>
    </row>
    <row r="375" spans="2:17" s="8" customFormat="1" x14ac:dyDescent="0.35">
      <c r="B375" s="14"/>
      <c r="C375" s="20"/>
      <c r="D375" s="16"/>
      <c r="E375" s="16"/>
      <c r="F375" s="17"/>
      <c r="G375" s="18"/>
      <c r="H375" s="6"/>
      <c r="I375" s="7"/>
      <c r="J375" s="7"/>
      <c r="K375" s="7"/>
      <c r="L375" s="35"/>
      <c r="M375" s="35"/>
      <c r="N375" s="35"/>
      <c r="O375" s="35"/>
      <c r="Q375"/>
    </row>
    <row r="376" spans="2:17" s="8" customFormat="1" x14ac:dyDescent="0.35">
      <c r="B376" s="14"/>
      <c r="C376" s="20"/>
      <c r="D376" s="16"/>
      <c r="E376" s="16"/>
      <c r="F376" s="17"/>
      <c r="G376" s="18"/>
      <c r="H376" s="6"/>
      <c r="I376" s="7"/>
      <c r="J376" s="7"/>
      <c r="K376" s="7"/>
      <c r="L376" s="35"/>
      <c r="M376" s="35"/>
      <c r="N376" s="35"/>
      <c r="O376" s="35"/>
      <c r="Q376"/>
    </row>
    <row r="377" spans="2:17" s="8" customFormat="1" x14ac:dyDescent="0.35">
      <c r="B377" s="14"/>
      <c r="C377" s="20"/>
      <c r="D377" s="16"/>
      <c r="E377" s="16"/>
      <c r="F377" s="17"/>
      <c r="G377" s="18"/>
      <c r="H377" s="6"/>
      <c r="I377" s="7"/>
      <c r="J377" s="7"/>
      <c r="K377" s="7"/>
      <c r="L377" s="35"/>
      <c r="M377" s="35"/>
      <c r="N377" s="35"/>
      <c r="O377" s="35"/>
      <c r="Q377"/>
    </row>
    <row r="378" spans="2:17" s="8" customFormat="1" x14ac:dyDescent="0.35">
      <c r="B378" s="14"/>
      <c r="C378" s="20"/>
      <c r="D378" s="16"/>
      <c r="E378" s="16"/>
      <c r="F378" s="17"/>
      <c r="G378" s="18"/>
      <c r="H378" s="6"/>
      <c r="I378" s="7"/>
      <c r="J378" s="7"/>
      <c r="K378" s="7"/>
      <c r="L378" s="35"/>
      <c r="M378" s="35"/>
      <c r="N378" s="35"/>
      <c r="O378" s="35"/>
      <c r="Q378"/>
    </row>
    <row r="379" spans="2:17" s="8" customFormat="1" x14ac:dyDescent="0.35">
      <c r="B379" s="14"/>
      <c r="C379" s="20"/>
      <c r="D379" s="16"/>
      <c r="E379" s="16"/>
      <c r="F379" s="17"/>
      <c r="G379" s="18"/>
      <c r="H379" s="6"/>
      <c r="I379" s="7"/>
      <c r="J379" s="7"/>
      <c r="K379" s="7"/>
      <c r="L379" s="35"/>
      <c r="M379" s="35"/>
      <c r="N379" s="35"/>
      <c r="O379" s="35"/>
      <c r="Q379"/>
    </row>
    <row r="380" spans="2:17" s="8" customFormat="1" x14ac:dyDescent="0.35">
      <c r="B380" s="14"/>
      <c r="C380" s="20"/>
      <c r="D380" s="16"/>
      <c r="E380" s="16"/>
      <c r="F380" s="17"/>
      <c r="G380" s="18"/>
      <c r="H380" s="6"/>
      <c r="I380" s="7"/>
      <c r="J380" s="7"/>
      <c r="K380" s="7"/>
      <c r="L380" s="35"/>
      <c r="M380" s="35"/>
      <c r="N380" s="35"/>
      <c r="O380" s="35"/>
      <c r="Q380"/>
    </row>
    <row r="381" spans="2:17" s="8" customFormat="1" x14ac:dyDescent="0.35">
      <c r="B381" s="14"/>
      <c r="C381" s="20"/>
      <c r="D381" s="16"/>
      <c r="E381" s="16"/>
      <c r="F381" s="17"/>
      <c r="G381" s="18"/>
      <c r="H381" s="6"/>
      <c r="I381" s="7"/>
      <c r="J381" s="7"/>
      <c r="K381" s="7"/>
      <c r="L381" s="35"/>
      <c r="M381" s="35"/>
      <c r="N381" s="35"/>
      <c r="O381" s="35"/>
      <c r="Q381"/>
    </row>
    <row r="382" spans="2:17" s="8" customFormat="1" x14ac:dyDescent="0.35">
      <c r="B382" s="14"/>
      <c r="C382" s="20"/>
      <c r="D382" s="16"/>
      <c r="E382" s="16"/>
      <c r="F382" s="17"/>
      <c r="G382" s="18"/>
      <c r="H382" s="6"/>
      <c r="I382" s="7"/>
      <c r="J382" s="7"/>
      <c r="K382" s="7"/>
      <c r="L382" s="35"/>
      <c r="M382" s="35"/>
      <c r="N382" s="35"/>
      <c r="O382" s="35"/>
      <c r="Q382"/>
    </row>
    <row r="383" spans="2:17" s="8" customFormat="1" x14ac:dyDescent="0.35">
      <c r="B383" s="14"/>
      <c r="C383" s="20"/>
      <c r="D383" s="16"/>
      <c r="E383" s="16"/>
      <c r="F383" s="17"/>
      <c r="G383" s="18"/>
      <c r="H383" s="6"/>
      <c r="I383" s="7"/>
      <c r="J383" s="7"/>
      <c r="K383" s="7"/>
      <c r="L383" s="35"/>
      <c r="M383" s="35"/>
      <c r="N383" s="35"/>
      <c r="O383" s="35"/>
      <c r="Q383"/>
    </row>
    <row r="384" spans="2:17" s="8" customFormat="1" x14ac:dyDescent="0.35">
      <c r="B384" s="14"/>
      <c r="C384" s="20"/>
      <c r="D384" s="16"/>
      <c r="E384" s="16"/>
      <c r="F384" s="17"/>
      <c r="G384" s="18"/>
      <c r="H384" s="6"/>
      <c r="I384" s="7"/>
      <c r="J384" s="7"/>
      <c r="K384" s="7"/>
      <c r="L384" s="35"/>
      <c r="M384" s="35"/>
      <c r="N384" s="35"/>
      <c r="O384" s="35"/>
      <c r="Q384"/>
    </row>
    <row r="385" spans="2:17" s="8" customFormat="1" x14ac:dyDescent="0.35">
      <c r="B385" s="14"/>
      <c r="C385" s="20"/>
      <c r="D385" s="16"/>
      <c r="E385" s="16"/>
      <c r="F385" s="17"/>
      <c r="G385" s="18"/>
      <c r="H385" s="6"/>
      <c r="I385" s="7"/>
      <c r="J385" s="7"/>
      <c r="K385" s="7"/>
      <c r="L385" s="35"/>
      <c r="M385" s="35"/>
      <c r="N385" s="35"/>
      <c r="O385" s="35"/>
      <c r="Q385"/>
    </row>
    <row r="386" spans="2:17" s="8" customFormat="1" x14ac:dyDescent="0.35">
      <c r="B386" s="14"/>
      <c r="C386" s="20"/>
      <c r="D386" s="16"/>
      <c r="E386" s="16"/>
      <c r="F386" s="17"/>
      <c r="G386" s="18"/>
      <c r="H386" s="6"/>
      <c r="I386" s="7"/>
      <c r="J386" s="7"/>
      <c r="K386" s="7"/>
      <c r="L386" s="35"/>
      <c r="M386" s="35"/>
      <c r="N386" s="35"/>
      <c r="O386" s="35"/>
      <c r="Q386"/>
    </row>
    <row r="387" spans="2:17" s="8" customFormat="1" x14ac:dyDescent="0.35">
      <c r="B387" s="14"/>
      <c r="C387" s="20"/>
      <c r="D387" s="16"/>
      <c r="E387" s="16"/>
      <c r="F387" s="17"/>
      <c r="G387" s="18"/>
      <c r="H387" s="6"/>
      <c r="I387" s="7"/>
      <c r="J387" s="7"/>
      <c r="K387" s="7"/>
      <c r="L387" s="35"/>
      <c r="M387" s="35"/>
      <c r="N387" s="35"/>
      <c r="O387" s="35"/>
      <c r="Q387"/>
    </row>
    <row r="388" spans="2:17" s="8" customFormat="1" x14ac:dyDescent="0.35">
      <c r="B388" s="14"/>
      <c r="C388" s="20"/>
      <c r="D388" s="16"/>
      <c r="E388" s="16"/>
      <c r="F388" s="17"/>
      <c r="G388" s="18"/>
      <c r="H388" s="6"/>
      <c r="I388" s="7"/>
      <c r="J388" s="7"/>
      <c r="K388" s="7"/>
      <c r="L388" s="35"/>
      <c r="M388" s="35"/>
      <c r="N388" s="35"/>
      <c r="O388" s="35"/>
      <c r="Q388"/>
    </row>
    <row r="389" spans="2:17" s="8" customFormat="1" x14ac:dyDescent="0.35">
      <c r="B389" s="14"/>
      <c r="C389" s="20"/>
      <c r="D389" s="16"/>
      <c r="E389" s="16"/>
      <c r="F389" s="17"/>
      <c r="G389" s="18"/>
      <c r="H389" s="6"/>
      <c r="I389" s="7"/>
      <c r="J389" s="7"/>
      <c r="K389" s="7"/>
      <c r="L389" s="35"/>
      <c r="M389" s="35"/>
      <c r="N389" s="35"/>
      <c r="O389" s="35"/>
      <c r="Q389"/>
    </row>
    <row r="390" spans="2:17" s="8" customFormat="1" x14ac:dyDescent="0.35">
      <c r="B390" s="14"/>
      <c r="C390" s="20"/>
      <c r="D390" s="16"/>
      <c r="E390" s="16"/>
      <c r="F390" s="17"/>
      <c r="G390" s="18"/>
      <c r="H390" s="6"/>
      <c r="I390" s="7"/>
      <c r="J390" s="7"/>
      <c r="K390" s="7"/>
      <c r="L390" s="35"/>
      <c r="M390" s="35"/>
      <c r="N390" s="35"/>
      <c r="O390" s="35"/>
      <c r="Q390"/>
    </row>
    <row r="391" spans="2:17" s="8" customFormat="1" x14ac:dyDescent="0.35">
      <c r="B391" s="14"/>
      <c r="C391" s="20"/>
      <c r="D391" s="16"/>
      <c r="E391" s="16"/>
      <c r="F391" s="17"/>
      <c r="G391" s="18"/>
      <c r="H391" s="6"/>
      <c r="I391" s="7"/>
      <c r="J391" s="7"/>
      <c r="K391" s="7"/>
      <c r="L391" s="35"/>
      <c r="M391" s="35"/>
      <c r="N391" s="35"/>
      <c r="O391" s="35"/>
      <c r="Q391"/>
    </row>
    <row r="392" spans="2:17" s="8" customFormat="1" x14ac:dyDescent="0.35">
      <c r="B392" s="14"/>
      <c r="C392" s="20"/>
      <c r="D392" s="16"/>
      <c r="E392" s="16"/>
      <c r="F392" s="17"/>
      <c r="G392" s="18"/>
      <c r="H392" s="6"/>
      <c r="I392" s="7"/>
      <c r="J392" s="7"/>
      <c r="K392" s="7"/>
      <c r="L392" s="35"/>
      <c r="M392" s="35"/>
      <c r="N392" s="35"/>
      <c r="O392" s="35"/>
      <c r="Q392"/>
    </row>
    <row r="393" spans="2:17" s="8" customFormat="1" x14ac:dyDescent="0.35">
      <c r="B393" s="14"/>
      <c r="C393" s="20"/>
      <c r="D393" s="16"/>
      <c r="E393" s="16"/>
      <c r="F393" s="17"/>
      <c r="G393" s="18"/>
      <c r="H393" s="6"/>
      <c r="I393" s="7"/>
      <c r="J393" s="7"/>
      <c r="K393" s="7"/>
      <c r="L393" s="35"/>
      <c r="M393" s="35"/>
      <c r="N393" s="35"/>
      <c r="O393" s="35"/>
      <c r="Q393"/>
    </row>
    <row r="394" spans="2:17" s="8" customFormat="1" x14ac:dyDescent="0.35">
      <c r="B394" s="14"/>
      <c r="C394" s="20"/>
      <c r="D394" s="16"/>
      <c r="E394" s="16"/>
      <c r="F394" s="17"/>
      <c r="G394" s="18"/>
      <c r="H394" s="6"/>
      <c r="I394" s="7"/>
      <c r="J394" s="7"/>
      <c r="K394" s="7"/>
      <c r="L394" s="35"/>
      <c r="M394" s="35"/>
      <c r="N394" s="35"/>
      <c r="O394" s="35"/>
      <c r="Q394"/>
    </row>
    <row r="395" spans="2:17" s="8" customFormat="1" x14ac:dyDescent="0.35">
      <c r="B395" s="14"/>
      <c r="C395" s="20"/>
      <c r="D395" s="16"/>
      <c r="E395" s="16"/>
      <c r="F395" s="17"/>
      <c r="G395" s="18"/>
      <c r="H395" s="6"/>
      <c r="I395" s="7"/>
      <c r="J395" s="7"/>
      <c r="K395" s="7"/>
      <c r="L395" s="35"/>
      <c r="M395" s="35"/>
      <c r="N395" s="35"/>
      <c r="O395" s="35"/>
      <c r="Q395"/>
    </row>
    <row r="396" spans="2:17" s="8" customFormat="1" x14ac:dyDescent="0.35">
      <c r="B396" s="14"/>
      <c r="C396" s="20"/>
      <c r="D396" s="16"/>
      <c r="E396" s="16"/>
      <c r="F396" s="17"/>
      <c r="G396" s="18"/>
      <c r="H396" s="6"/>
      <c r="I396" s="7"/>
      <c r="J396" s="7"/>
      <c r="K396" s="7"/>
      <c r="L396" s="35"/>
      <c r="M396" s="35"/>
      <c r="N396" s="35"/>
      <c r="O396" s="35"/>
      <c r="Q396"/>
    </row>
    <row r="397" spans="2:17" s="8" customFormat="1" x14ac:dyDescent="0.35">
      <c r="B397" s="14"/>
      <c r="C397" s="20"/>
      <c r="D397" s="16"/>
      <c r="E397" s="16"/>
      <c r="F397" s="17"/>
      <c r="G397" s="18"/>
      <c r="H397" s="6"/>
      <c r="I397" s="7"/>
      <c r="J397" s="7"/>
      <c r="K397" s="7"/>
      <c r="L397" s="35"/>
      <c r="M397" s="35"/>
      <c r="N397" s="35"/>
      <c r="O397" s="35"/>
      <c r="Q397"/>
    </row>
    <row r="398" spans="2:17" s="8" customFormat="1" x14ac:dyDescent="0.35">
      <c r="B398" s="14"/>
      <c r="C398" s="20"/>
      <c r="D398" s="16"/>
      <c r="E398" s="16"/>
      <c r="F398" s="17"/>
      <c r="G398" s="18"/>
      <c r="H398" s="6"/>
      <c r="I398" s="7"/>
      <c r="J398" s="7"/>
      <c r="K398" s="7"/>
      <c r="L398" s="35"/>
      <c r="M398" s="35"/>
      <c r="N398" s="35"/>
      <c r="O398" s="35"/>
      <c r="Q398"/>
    </row>
    <row r="399" spans="2:17" s="8" customFormat="1" x14ac:dyDescent="0.35">
      <c r="B399" s="14"/>
      <c r="C399" s="20"/>
      <c r="D399" s="16"/>
      <c r="E399" s="16"/>
      <c r="F399" s="17"/>
      <c r="G399" s="18"/>
      <c r="H399" s="6"/>
      <c r="I399" s="7"/>
      <c r="J399" s="7"/>
      <c r="K399" s="7"/>
      <c r="L399" s="35"/>
      <c r="M399" s="35"/>
      <c r="N399" s="35"/>
      <c r="O399" s="35"/>
      <c r="Q399"/>
    </row>
    <row r="400" spans="2:17" s="8" customFormat="1" x14ac:dyDescent="0.35">
      <c r="B400" s="14"/>
      <c r="C400" s="20"/>
      <c r="D400" s="16"/>
      <c r="E400" s="16"/>
      <c r="F400" s="17"/>
      <c r="G400" s="18"/>
      <c r="H400" s="6"/>
      <c r="I400" s="7"/>
      <c r="J400" s="7"/>
      <c r="K400" s="7"/>
      <c r="L400" s="35"/>
      <c r="M400" s="35"/>
      <c r="N400" s="35"/>
      <c r="O400" s="35"/>
      <c r="Q400"/>
    </row>
    <row r="401" spans="2:17" s="8" customFormat="1" x14ac:dyDescent="0.35">
      <c r="B401" s="14"/>
      <c r="C401" s="20"/>
      <c r="D401" s="16"/>
      <c r="E401" s="16"/>
      <c r="F401" s="17"/>
      <c r="G401" s="18"/>
      <c r="H401" s="6"/>
      <c r="I401" s="7"/>
      <c r="J401" s="7"/>
      <c r="K401" s="7"/>
      <c r="L401" s="35"/>
      <c r="M401" s="35"/>
      <c r="N401" s="35"/>
      <c r="O401" s="35"/>
      <c r="Q401"/>
    </row>
    <row r="402" spans="2:17" s="8" customFormat="1" x14ac:dyDescent="0.35">
      <c r="B402" s="14"/>
      <c r="C402" s="20"/>
      <c r="D402" s="16"/>
      <c r="E402" s="16"/>
      <c r="F402" s="17"/>
      <c r="G402" s="18"/>
      <c r="H402" s="6"/>
      <c r="I402" s="7"/>
      <c r="J402" s="7"/>
      <c r="K402" s="7"/>
      <c r="L402" s="35"/>
      <c r="M402" s="35"/>
      <c r="N402" s="35"/>
      <c r="O402" s="35"/>
      <c r="Q402"/>
    </row>
    <row r="403" spans="2:17" s="8" customFormat="1" x14ac:dyDescent="0.35">
      <c r="B403" s="14"/>
      <c r="C403" s="20"/>
      <c r="D403" s="16"/>
      <c r="E403" s="16"/>
      <c r="F403" s="17"/>
      <c r="G403" s="18"/>
      <c r="H403" s="6"/>
      <c r="I403" s="7"/>
      <c r="J403" s="7"/>
      <c r="K403" s="7"/>
      <c r="L403" s="35"/>
      <c r="M403" s="35"/>
      <c r="N403" s="35"/>
      <c r="O403" s="35"/>
      <c r="Q403"/>
    </row>
    <row r="404" spans="2:17" s="8" customFormat="1" x14ac:dyDescent="0.35">
      <c r="B404" s="14"/>
      <c r="C404" s="20"/>
      <c r="D404" s="16"/>
      <c r="E404" s="16"/>
      <c r="F404" s="17"/>
      <c r="G404" s="18"/>
      <c r="H404" s="6"/>
      <c r="I404" s="7"/>
      <c r="J404" s="7"/>
      <c r="K404" s="7"/>
      <c r="L404" s="35"/>
      <c r="M404" s="35"/>
      <c r="N404" s="35"/>
      <c r="O404" s="35"/>
      <c r="Q404"/>
    </row>
    <row r="405" spans="2:17" s="8" customFormat="1" x14ac:dyDescent="0.35">
      <c r="B405" s="14"/>
      <c r="C405" s="20"/>
      <c r="D405" s="16"/>
      <c r="E405" s="16"/>
      <c r="F405" s="17"/>
      <c r="G405" s="18"/>
      <c r="H405" s="6"/>
      <c r="I405" s="7"/>
      <c r="J405" s="7"/>
      <c r="K405" s="7"/>
      <c r="L405" s="35"/>
      <c r="M405" s="35"/>
      <c r="N405" s="35"/>
      <c r="O405" s="35"/>
      <c r="Q405"/>
    </row>
    <row r="406" spans="2:17" s="8" customFormat="1" x14ac:dyDescent="0.35">
      <c r="B406" s="14"/>
      <c r="C406" s="20"/>
      <c r="D406" s="16"/>
      <c r="E406" s="16"/>
      <c r="F406" s="17"/>
      <c r="G406" s="18"/>
      <c r="H406" s="6"/>
      <c r="I406" s="7"/>
      <c r="J406" s="7"/>
      <c r="K406" s="7"/>
      <c r="L406" s="35"/>
      <c r="M406" s="35"/>
      <c r="N406" s="35"/>
      <c r="O406" s="35"/>
      <c r="Q406"/>
    </row>
    <row r="407" spans="2:17" s="8" customFormat="1" x14ac:dyDescent="0.35">
      <c r="B407" s="14"/>
      <c r="C407" s="20"/>
      <c r="D407" s="16"/>
      <c r="E407" s="16"/>
      <c r="F407" s="17"/>
      <c r="G407" s="18"/>
      <c r="H407" s="6"/>
      <c r="I407" s="7"/>
      <c r="J407" s="7"/>
      <c r="K407" s="7"/>
      <c r="L407" s="35"/>
      <c r="M407" s="35"/>
      <c r="N407" s="35"/>
      <c r="O407" s="35"/>
      <c r="Q407"/>
    </row>
    <row r="408" spans="2:17" s="8" customFormat="1" x14ac:dyDescent="0.35">
      <c r="B408" s="14"/>
      <c r="C408" s="20"/>
      <c r="D408" s="16"/>
      <c r="E408" s="16"/>
      <c r="F408" s="17"/>
      <c r="G408" s="18"/>
      <c r="H408" s="6"/>
      <c r="I408" s="7"/>
      <c r="J408" s="7"/>
      <c r="K408" s="7"/>
      <c r="L408" s="35"/>
      <c r="M408" s="35"/>
      <c r="N408" s="35"/>
      <c r="O408" s="35"/>
      <c r="Q408"/>
    </row>
    <row r="409" spans="2:17" s="8" customFormat="1" x14ac:dyDescent="0.35">
      <c r="B409" s="14"/>
      <c r="C409" s="20"/>
      <c r="D409" s="16"/>
      <c r="E409" s="16"/>
      <c r="F409" s="17"/>
      <c r="G409" s="18"/>
      <c r="H409" s="6"/>
      <c r="I409" s="7"/>
      <c r="J409" s="7"/>
      <c r="K409" s="7"/>
      <c r="L409" s="35"/>
      <c r="M409" s="35"/>
      <c r="N409" s="35"/>
      <c r="O409" s="35"/>
      <c r="Q409"/>
    </row>
    <row r="410" spans="2:17" s="8" customFormat="1" x14ac:dyDescent="0.35">
      <c r="B410" s="14"/>
      <c r="C410" s="20"/>
      <c r="D410" s="16"/>
      <c r="E410" s="16"/>
      <c r="F410" s="17"/>
      <c r="G410" s="18"/>
      <c r="H410" s="6"/>
      <c r="I410" s="7"/>
      <c r="J410" s="7"/>
      <c r="K410" s="7"/>
      <c r="L410" s="35"/>
      <c r="M410" s="35"/>
      <c r="N410" s="35"/>
      <c r="O410" s="35"/>
      <c r="Q410"/>
    </row>
    <row r="411" spans="2:17" s="8" customFormat="1" x14ac:dyDescent="0.35">
      <c r="B411" s="14"/>
      <c r="C411" s="20"/>
      <c r="D411" s="16"/>
      <c r="E411" s="16"/>
      <c r="F411" s="17"/>
      <c r="G411" s="18"/>
      <c r="H411" s="6"/>
      <c r="I411" s="7"/>
      <c r="J411" s="7"/>
      <c r="K411" s="7"/>
      <c r="L411" s="35"/>
      <c r="M411" s="35"/>
      <c r="N411" s="35"/>
      <c r="O411" s="35"/>
      <c r="Q411"/>
    </row>
    <row r="412" spans="2:17" s="8" customFormat="1" x14ac:dyDescent="0.35">
      <c r="B412" s="14"/>
      <c r="C412" s="20"/>
      <c r="D412" s="16"/>
      <c r="E412" s="16"/>
      <c r="F412" s="17"/>
      <c r="G412" s="18"/>
      <c r="H412" s="6"/>
      <c r="I412" s="7"/>
      <c r="J412" s="7"/>
      <c r="K412" s="7"/>
      <c r="L412" s="7"/>
      <c r="M412" s="7"/>
      <c r="N412" s="7"/>
      <c r="O412" s="7"/>
      <c r="Q412"/>
    </row>
    <row r="413" spans="2:17" s="8" customFormat="1" x14ac:dyDescent="0.35">
      <c r="B413" s="14"/>
      <c r="C413" s="20"/>
      <c r="D413" s="16"/>
      <c r="E413" s="16"/>
      <c r="F413" s="17"/>
      <c r="G413" s="18"/>
      <c r="H413" s="6"/>
      <c r="I413" s="7"/>
      <c r="J413" s="7"/>
      <c r="K413" s="7"/>
      <c r="L413" s="7"/>
      <c r="M413" s="7"/>
      <c r="N413" s="7"/>
      <c r="O413" s="7"/>
      <c r="Q413"/>
    </row>
    <row r="414" spans="2:17" s="8" customFormat="1" x14ac:dyDescent="0.35">
      <c r="B414" s="14"/>
      <c r="C414" s="20"/>
      <c r="D414" s="16"/>
      <c r="E414" s="16"/>
      <c r="F414" s="17"/>
      <c r="G414" s="18"/>
      <c r="H414" s="6"/>
      <c r="I414" s="7"/>
      <c r="J414" s="7"/>
      <c r="K414" s="7"/>
      <c r="L414" s="7"/>
      <c r="M414" s="7"/>
      <c r="N414" s="7"/>
      <c r="O414" s="7"/>
      <c r="Q414"/>
    </row>
    <row r="415" spans="2:17" s="8" customFormat="1" x14ac:dyDescent="0.35">
      <c r="B415" s="14"/>
      <c r="C415" s="20"/>
      <c r="D415" s="16"/>
      <c r="E415" s="16"/>
      <c r="F415" s="17"/>
      <c r="G415" s="18"/>
      <c r="H415" s="6"/>
      <c r="I415" s="7"/>
      <c r="J415" s="7"/>
      <c r="K415" s="7"/>
      <c r="L415" s="7"/>
      <c r="M415" s="7"/>
      <c r="N415" s="7"/>
      <c r="O415" s="7"/>
      <c r="Q415"/>
    </row>
    <row r="416" spans="2:17" s="8" customFormat="1" x14ac:dyDescent="0.35">
      <c r="B416" s="14"/>
      <c r="C416" s="20"/>
      <c r="D416" s="16"/>
      <c r="E416" s="16"/>
      <c r="F416" s="17"/>
      <c r="G416" s="18"/>
      <c r="H416" s="6"/>
      <c r="I416" s="7"/>
      <c r="J416" s="7"/>
      <c r="K416" s="7"/>
      <c r="L416" s="7"/>
      <c r="M416" s="7"/>
      <c r="N416" s="7"/>
      <c r="O416" s="7"/>
      <c r="Q416"/>
    </row>
    <row r="417" spans="2:17" s="8" customFormat="1" x14ac:dyDescent="0.35">
      <c r="B417" s="14"/>
      <c r="C417" s="20"/>
      <c r="D417" s="16"/>
      <c r="E417" s="16"/>
      <c r="F417" s="17"/>
      <c r="G417" s="18"/>
      <c r="H417" s="6"/>
      <c r="I417" s="7"/>
      <c r="J417" s="7"/>
      <c r="K417" s="7"/>
      <c r="L417" s="7"/>
      <c r="M417" s="7"/>
      <c r="N417" s="7"/>
      <c r="O417" s="7"/>
      <c r="Q417"/>
    </row>
    <row r="418" spans="2:17" s="6" customFormat="1" x14ac:dyDescent="0.35">
      <c r="B418" s="14"/>
      <c r="C418" s="20"/>
      <c r="D418" s="16"/>
      <c r="E418" s="16"/>
      <c r="F418" s="17"/>
      <c r="G418" s="18"/>
      <c r="I418" s="7"/>
      <c r="J418" s="7"/>
      <c r="K418" s="7"/>
      <c r="L418" s="7"/>
      <c r="M418" s="7"/>
      <c r="N418" s="7"/>
      <c r="O418" s="7"/>
      <c r="P418" s="8"/>
      <c r="Q418"/>
    </row>
    <row r="419" spans="2:17" s="6" customFormat="1" x14ac:dyDescent="0.35">
      <c r="B419" s="14"/>
      <c r="C419" s="20"/>
      <c r="D419" s="16"/>
      <c r="E419" s="16"/>
      <c r="F419" s="17"/>
      <c r="G419" s="18"/>
      <c r="I419" s="7"/>
      <c r="J419" s="7"/>
      <c r="K419" s="7"/>
      <c r="L419" s="7"/>
      <c r="M419" s="7"/>
      <c r="N419" s="7"/>
      <c r="O419" s="7"/>
      <c r="P419" s="8"/>
      <c r="Q419"/>
    </row>
    <row r="420" spans="2:17" s="6" customFormat="1" x14ac:dyDescent="0.35">
      <c r="B420" s="14"/>
      <c r="C420" s="20"/>
      <c r="D420" s="16"/>
      <c r="E420" s="16"/>
      <c r="F420" s="17"/>
      <c r="G420" s="18"/>
      <c r="I420" s="7"/>
      <c r="J420" s="7"/>
      <c r="K420" s="7"/>
      <c r="L420" s="7"/>
      <c r="M420" s="7"/>
      <c r="N420" s="7"/>
      <c r="O420" s="7"/>
      <c r="P420" s="8"/>
      <c r="Q420"/>
    </row>
    <row r="421" spans="2:17" s="6" customFormat="1" ht="15" thickBot="1" x14ac:dyDescent="0.4">
      <c r="B421" s="14" t="s">
        <v>175</v>
      </c>
      <c r="C421" s="22" t="s">
        <v>176</v>
      </c>
      <c r="D421" s="16"/>
      <c r="E421" s="23" t="s">
        <v>29</v>
      </c>
      <c r="G421" s="24">
        <f>SUM(G359:G419)</f>
        <v>0</v>
      </c>
      <c r="I421" s="7"/>
      <c r="J421" s="7"/>
      <c r="K421" s="7"/>
      <c r="L421" s="7"/>
      <c r="M421" s="7"/>
      <c r="N421" s="7"/>
      <c r="O421" s="7"/>
      <c r="P421" s="8"/>
      <c r="Q421"/>
    </row>
    <row r="422" spans="2:17" s="6" customFormat="1" ht="15" thickTop="1" x14ac:dyDescent="0.35">
      <c r="B422" s="14"/>
      <c r="C422" s="20"/>
      <c r="D422" s="16"/>
      <c r="E422" s="16"/>
      <c r="F422" s="17"/>
      <c r="G422" s="18"/>
      <c r="I422" s="7"/>
      <c r="J422" s="7"/>
      <c r="K422" s="7"/>
      <c r="L422" s="7"/>
      <c r="M422" s="7"/>
      <c r="N422" s="7"/>
      <c r="O422" s="7"/>
      <c r="P422" s="8"/>
      <c r="Q422"/>
    </row>
    <row r="423" spans="2:17" s="6" customFormat="1" x14ac:dyDescent="0.35">
      <c r="B423" s="30"/>
      <c r="C423" s="84"/>
      <c r="D423" s="32"/>
      <c r="E423" s="85"/>
      <c r="F423" s="86"/>
      <c r="G423" s="34"/>
      <c r="I423" s="7"/>
      <c r="J423" s="7"/>
      <c r="K423" s="7"/>
      <c r="L423" s="7"/>
      <c r="M423" s="7"/>
      <c r="N423" s="7"/>
      <c r="O423" s="7"/>
      <c r="P423" s="8"/>
      <c r="Q423"/>
    </row>
  </sheetData>
  <mergeCells count="1">
    <mergeCell ref="F1:G1"/>
  </mergeCells>
  <pageMargins left="0.70866141732283472" right="0.70866141732283472" top="0.74803149606299213" bottom="0.74803149606299213" header="0.31496062992125984" footer="0.31496062992125984"/>
  <pageSetup paperSize="9" scale="63" fitToHeight="0" orientation="portrait" r:id="rId1"/>
  <headerFooter>
    <oddHeader>&amp;LBRAMFISCHER AIRPORT FIRE PROTECTION
FIRE PREVENTION REMEDIAL WORKS&amp;C&amp;"Calibri"&amp;10&amp;K000000Confidential&amp;1#_x000D_&amp;"Calibri"&amp;11&amp;K000000</oddHeader>
    <oddFooter>&amp;R&amp;"Calibri"&amp;11&amp;K000000_x000D_&amp;1#&amp;"Calibri"&amp;10&amp;K000000Confidential</oddFooter>
  </headerFooter>
  <rowBreaks count="7" manualBreakCount="7">
    <brk id="71" max="7" man="1"/>
    <brk id="125" max="7" man="1"/>
    <brk id="172" max="7" man="1"/>
    <brk id="233" max="7" man="1"/>
    <brk id="266" max="7" man="1"/>
    <brk id="303" max="7" man="1"/>
    <brk id="352"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Bramfischer - Fire</vt:lpstr>
      <vt:lpstr>'Bramfischer - Fire'!Print_Area</vt:lpstr>
    </vt:vector>
  </TitlesOfParts>
  <Company>Airports Company South Africa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Lebogang Matsididi</dc:creator>
  <cp:lastModifiedBy>Lebogang Matsididi</cp:lastModifiedBy>
  <dcterms:created xsi:type="dcterms:W3CDTF">2024-01-30T12:13:13Z</dcterms:created>
  <dcterms:modified xsi:type="dcterms:W3CDTF">2024-02-14T09:27:01Z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a11864d1-c16a-45ad-949f-bdea3b8c9e66_Enabled">
    <vt:lpwstr>true</vt:lpwstr>
  </property>
  <property fmtid="{D5CDD505-2E9C-101B-9397-08002B2CF9AE}" pid="5" name="MSIP_Label_a11864d1-c16a-45ad-949f-bdea3b8c9e66_SetDate">
    <vt:lpwstr>2024-02-12T14:12:22Z</vt:lpwstr>
  </property>
  <property fmtid="{D5CDD505-2E9C-101B-9397-08002B2CF9AE}" pid="6" name="MSIP_Label_a11864d1-c16a-45ad-949f-bdea3b8c9e66_Method">
    <vt:lpwstr>Standard</vt:lpwstr>
  </property>
  <property fmtid="{D5CDD505-2E9C-101B-9397-08002B2CF9AE}" pid="7" name="MSIP_Label_a11864d1-c16a-45ad-949f-bdea3b8c9e66_Name">
    <vt:lpwstr>Confidential</vt:lpwstr>
  </property>
  <property fmtid="{D5CDD505-2E9C-101B-9397-08002B2CF9AE}" pid="8" name="MSIP_Label_a11864d1-c16a-45ad-949f-bdea3b8c9e66_SiteId">
    <vt:lpwstr>fb62d46e-e86e-4673-ba82-b27b61d8202b</vt:lpwstr>
  </property>
  <property fmtid="{D5CDD505-2E9C-101B-9397-08002B2CF9AE}" pid="9" name="MSIP_Label_a11864d1-c16a-45ad-949f-bdea3b8c9e66_ActionId">
    <vt:lpwstr>c6e4f8ce-afaf-4f7e-a742-3f201024670c</vt:lpwstr>
  </property>
  <property fmtid="{D5CDD505-2E9C-101B-9397-08002B2CF9AE}" pid="10" name="MSIP_Label_a11864d1-c16a-45ad-949f-bdea3b8c9e66_ContentBits">
    <vt:lpwstr>3</vt:lpwstr>
  </property>
</Properties>
</file>